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OP ŽP/"/>
    </mc:Choice>
  </mc:AlternateContent>
  <xr:revisionPtr revIDLastSave="212" documentId="11_D585D5DFD137284DDFA01B6B8770242684D0F6AB" xr6:coauthVersionLast="47" xr6:coauthVersionMax="47" xr10:uidLastSave="{C24EE0D2-605E-4524-B95E-3A137D2A568F}"/>
  <bookViews>
    <workbookView xWindow="-120" yWindow="-120" windowWidth="29040" windowHeight="175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6" i="12" l="1"/>
  <c r="G133" i="12"/>
  <c r="G120" i="12"/>
  <c r="G112" i="12"/>
  <c r="G108" i="12"/>
  <c r="G106" i="12"/>
  <c r="G102" i="12"/>
  <c r="G99" i="12"/>
  <c r="G79" i="12"/>
  <c r="G71" i="12"/>
  <c r="G65" i="12"/>
  <c r="G20" i="12"/>
  <c r="G137" i="12"/>
  <c r="M137" i="12" s="1"/>
  <c r="M136" i="12" s="1"/>
  <c r="G135" i="12"/>
  <c r="G134" i="12"/>
  <c r="G132" i="12"/>
  <c r="G130" i="12"/>
  <c r="G128" i="12"/>
  <c r="G126" i="12"/>
  <c r="G124" i="12"/>
  <c r="G122" i="12"/>
  <c r="G121" i="12"/>
  <c r="M121" i="12" s="1"/>
  <c r="G119" i="12"/>
  <c r="G118" i="12"/>
  <c r="G117" i="12"/>
  <c r="M117" i="12" s="1"/>
  <c r="G115" i="12"/>
  <c r="G113" i="12"/>
  <c r="G110" i="12"/>
  <c r="G109" i="12"/>
  <c r="G107" i="12"/>
  <c r="M107" i="12" s="1"/>
  <c r="M106" i="12" s="1"/>
  <c r="G105" i="12"/>
  <c r="G103" i="12"/>
  <c r="G100" i="12"/>
  <c r="G95" i="12"/>
  <c r="G93" i="12"/>
  <c r="G92" i="12"/>
  <c r="M92" i="12" s="1"/>
  <c r="G90" i="12"/>
  <c r="G89" i="12"/>
  <c r="G88" i="12"/>
  <c r="G86" i="12"/>
  <c r="G80" i="12"/>
  <c r="G77" i="12"/>
  <c r="M77" i="12" s="1"/>
  <c r="G75" i="12"/>
  <c r="G74" i="12"/>
  <c r="G72" i="12"/>
  <c r="G70" i="12"/>
  <c r="G68" i="12"/>
  <c r="G66" i="12"/>
  <c r="M66" i="12" s="1"/>
  <c r="M65" i="12" s="1"/>
  <c r="G63" i="12"/>
  <c r="M63" i="12" s="1"/>
  <c r="G61" i="12"/>
  <c r="M61" i="12" s="1"/>
  <c r="G59" i="12"/>
  <c r="G57" i="12"/>
  <c r="G55" i="12"/>
  <c r="G53" i="12"/>
  <c r="M53" i="12" s="1"/>
  <c r="G51" i="12"/>
  <c r="G46" i="12"/>
  <c r="G44" i="12"/>
  <c r="G42" i="12"/>
  <c r="M42" i="12" s="1"/>
  <c r="G40" i="12"/>
  <c r="M40" i="12" s="1"/>
  <c r="G38" i="12"/>
  <c r="G36" i="12"/>
  <c r="G34" i="12"/>
  <c r="G32" i="12"/>
  <c r="M32" i="12" s="1"/>
  <c r="G31" i="12"/>
  <c r="M31" i="12" s="1"/>
  <c r="G29" i="12"/>
  <c r="G27" i="12"/>
  <c r="M27" i="12" s="1"/>
  <c r="G25" i="12"/>
  <c r="M25" i="12" s="1"/>
  <c r="G23" i="12"/>
  <c r="M23" i="12" s="1"/>
  <c r="G21" i="12"/>
  <c r="G19" i="12"/>
  <c r="M19" i="12" s="1"/>
  <c r="G18" i="12"/>
  <c r="G16" i="12"/>
  <c r="M16" i="12" s="1"/>
  <c r="G15" i="12"/>
  <c r="G13" i="12"/>
  <c r="G11" i="12"/>
  <c r="M11" i="12" s="1"/>
  <c r="G9" i="12"/>
  <c r="Z131" i="12"/>
  <c r="Z129" i="12"/>
  <c r="Z127" i="12"/>
  <c r="Z125" i="12"/>
  <c r="Z123" i="12"/>
  <c r="I9" i="12"/>
  <c r="K9" i="12"/>
  <c r="O9" i="12"/>
  <c r="Q9" i="12"/>
  <c r="U9" i="12"/>
  <c r="I11" i="12"/>
  <c r="K11" i="12"/>
  <c r="O11" i="12"/>
  <c r="Q11" i="12"/>
  <c r="U11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6" i="12"/>
  <c r="K16" i="12"/>
  <c r="O16" i="12"/>
  <c r="Q16" i="12"/>
  <c r="U16" i="12"/>
  <c r="I18" i="12"/>
  <c r="K18" i="12"/>
  <c r="M18" i="12"/>
  <c r="O18" i="12"/>
  <c r="Q18" i="12"/>
  <c r="U18" i="12"/>
  <c r="I19" i="12"/>
  <c r="K19" i="12"/>
  <c r="O19" i="12"/>
  <c r="Q19" i="12"/>
  <c r="U19" i="12"/>
  <c r="I21" i="12"/>
  <c r="K21" i="12"/>
  <c r="M21" i="12"/>
  <c r="O21" i="12"/>
  <c r="Q21" i="12"/>
  <c r="U21" i="12"/>
  <c r="I23" i="12"/>
  <c r="K23" i="12"/>
  <c r="O23" i="12"/>
  <c r="Q23" i="12"/>
  <c r="U23" i="12"/>
  <c r="I25" i="12"/>
  <c r="K25" i="12"/>
  <c r="O25" i="12"/>
  <c r="Q25" i="12"/>
  <c r="U25" i="12"/>
  <c r="I27" i="12"/>
  <c r="K27" i="12"/>
  <c r="O27" i="12"/>
  <c r="Q27" i="12"/>
  <c r="U27" i="12"/>
  <c r="I29" i="12"/>
  <c r="K29" i="12"/>
  <c r="M29" i="12"/>
  <c r="O29" i="12"/>
  <c r="Q29" i="12"/>
  <c r="U29" i="12"/>
  <c r="I31" i="12"/>
  <c r="K31" i="12"/>
  <c r="O31" i="12"/>
  <c r="Q31" i="12"/>
  <c r="U31" i="12"/>
  <c r="I32" i="12"/>
  <c r="K32" i="12"/>
  <c r="O32" i="12"/>
  <c r="Q32" i="12"/>
  <c r="U32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8" i="12"/>
  <c r="K38" i="12"/>
  <c r="M38" i="12"/>
  <c r="O38" i="12"/>
  <c r="Q38" i="12"/>
  <c r="U38" i="12"/>
  <c r="I40" i="12"/>
  <c r="K40" i="12"/>
  <c r="O40" i="12"/>
  <c r="Q40" i="12"/>
  <c r="U40" i="12"/>
  <c r="I42" i="12"/>
  <c r="K42" i="12"/>
  <c r="O42" i="12"/>
  <c r="Q42" i="12"/>
  <c r="U42" i="12"/>
  <c r="I44" i="12"/>
  <c r="K44" i="12"/>
  <c r="M44" i="12"/>
  <c r="O44" i="12"/>
  <c r="Q44" i="12"/>
  <c r="U44" i="12"/>
  <c r="I46" i="12"/>
  <c r="K46" i="12"/>
  <c r="M46" i="12"/>
  <c r="O46" i="12"/>
  <c r="Q46" i="12"/>
  <c r="U46" i="12"/>
  <c r="I51" i="12"/>
  <c r="K51" i="12"/>
  <c r="M51" i="12"/>
  <c r="O51" i="12"/>
  <c r="Q51" i="12"/>
  <c r="U51" i="12"/>
  <c r="I53" i="12"/>
  <c r="K53" i="12"/>
  <c r="O53" i="12"/>
  <c r="Q53" i="12"/>
  <c r="U53" i="12"/>
  <c r="I55" i="12"/>
  <c r="K55" i="12"/>
  <c r="M55" i="12"/>
  <c r="O55" i="12"/>
  <c r="Q55" i="12"/>
  <c r="U55" i="12"/>
  <c r="I57" i="12"/>
  <c r="K57" i="12"/>
  <c r="M57" i="12"/>
  <c r="O57" i="12"/>
  <c r="Q57" i="12"/>
  <c r="U57" i="12"/>
  <c r="I59" i="12"/>
  <c r="K59" i="12"/>
  <c r="M59" i="12"/>
  <c r="O59" i="12"/>
  <c r="Q59" i="12"/>
  <c r="U59" i="12"/>
  <c r="I61" i="12"/>
  <c r="K61" i="12"/>
  <c r="O61" i="12"/>
  <c r="Q61" i="12"/>
  <c r="U61" i="12"/>
  <c r="I63" i="12"/>
  <c r="K63" i="12"/>
  <c r="O63" i="12"/>
  <c r="Q63" i="12"/>
  <c r="U63" i="12"/>
  <c r="I66" i="12"/>
  <c r="K66" i="12"/>
  <c r="O66" i="12"/>
  <c r="Q66" i="12"/>
  <c r="U66" i="12"/>
  <c r="I68" i="12"/>
  <c r="K68" i="12"/>
  <c r="M68" i="12"/>
  <c r="O68" i="12"/>
  <c r="Q68" i="12"/>
  <c r="U68" i="12"/>
  <c r="I70" i="12"/>
  <c r="K70" i="12"/>
  <c r="M70" i="12"/>
  <c r="O70" i="12"/>
  <c r="Q70" i="12"/>
  <c r="U70" i="12"/>
  <c r="I72" i="12"/>
  <c r="K72" i="12"/>
  <c r="M72" i="12"/>
  <c r="O72" i="12"/>
  <c r="Q72" i="12"/>
  <c r="U72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7" i="12"/>
  <c r="K77" i="12"/>
  <c r="O77" i="12"/>
  <c r="Q77" i="12"/>
  <c r="U77" i="12"/>
  <c r="I80" i="12"/>
  <c r="K80" i="12"/>
  <c r="M80" i="12"/>
  <c r="O80" i="12"/>
  <c r="Q80" i="12"/>
  <c r="U80" i="12"/>
  <c r="I86" i="12"/>
  <c r="K86" i="12"/>
  <c r="M86" i="12"/>
  <c r="O86" i="12"/>
  <c r="Q86" i="12"/>
  <c r="U86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2" i="12"/>
  <c r="K92" i="12"/>
  <c r="O92" i="12"/>
  <c r="Q92" i="12"/>
  <c r="U92" i="12"/>
  <c r="I93" i="12"/>
  <c r="K93" i="12"/>
  <c r="M93" i="12"/>
  <c r="O93" i="12"/>
  <c r="Q93" i="12"/>
  <c r="U93" i="12"/>
  <c r="I95" i="12"/>
  <c r="K95" i="12"/>
  <c r="M95" i="12"/>
  <c r="O95" i="12"/>
  <c r="Q95" i="12"/>
  <c r="U95" i="12"/>
  <c r="I100" i="12"/>
  <c r="I99" i="12" s="1"/>
  <c r="K100" i="12"/>
  <c r="K99" i="12" s="1"/>
  <c r="M100" i="12"/>
  <c r="M99" i="12" s="1"/>
  <c r="O100" i="12"/>
  <c r="O99" i="12" s="1"/>
  <c r="Q100" i="12"/>
  <c r="Q99" i="12" s="1"/>
  <c r="U100" i="12"/>
  <c r="U99" i="12" s="1"/>
  <c r="I103" i="12"/>
  <c r="K103" i="12"/>
  <c r="M103" i="12"/>
  <c r="O103" i="12"/>
  <c r="O102" i="12" s="1"/>
  <c r="Q103" i="12"/>
  <c r="U103" i="12"/>
  <c r="I105" i="12"/>
  <c r="K105" i="12"/>
  <c r="M105" i="12"/>
  <c r="O105" i="12"/>
  <c r="Q105" i="12"/>
  <c r="U105" i="12"/>
  <c r="Q106" i="12"/>
  <c r="I107" i="12"/>
  <c r="I106" i="12" s="1"/>
  <c r="K107" i="12"/>
  <c r="K106" i="12" s="1"/>
  <c r="O107" i="12"/>
  <c r="O106" i="12" s="1"/>
  <c r="Q107" i="12"/>
  <c r="U107" i="12"/>
  <c r="U106" i="12" s="1"/>
  <c r="I109" i="12"/>
  <c r="K109" i="12"/>
  <c r="M109" i="12"/>
  <c r="O109" i="12"/>
  <c r="O108" i="12" s="1"/>
  <c r="Q109" i="12"/>
  <c r="U109" i="12"/>
  <c r="I110" i="12"/>
  <c r="K110" i="12"/>
  <c r="M110" i="12"/>
  <c r="O110" i="12"/>
  <c r="Q110" i="12"/>
  <c r="U110" i="12"/>
  <c r="I113" i="12"/>
  <c r="K113" i="12"/>
  <c r="M113" i="12"/>
  <c r="O113" i="12"/>
  <c r="Q113" i="12"/>
  <c r="U113" i="12"/>
  <c r="I115" i="12"/>
  <c r="K115" i="12"/>
  <c r="M115" i="12"/>
  <c r="O115" i="12"/>
  <c r="Q115" i="12"/>
  <c r="U115" i="12"/>
  <c r="I117" i="12"/>
  <c r="K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1" i="12"/>
  <c r="K121" i="12"/>
  <c r="O121" i="12"/>
  <c r="Q121" i="12"/>
  <c r="U121" i="12"/>
  <c r="I122" i="12"/>
  <c r="K122" i="12"/>
  <c r="M122" i="12"/>
  <c r="O122" i="12"/>
  <c r="Q122" i="12"/>
  <c r="U122" i="12"/>
  <c r="I124" i="12"/>
  <c r="K124" i="12"/>
  <c r="M124" i="12"/>
  <c r="O124" i="12"/>
  <c r="Q124" i="12"/>
  <c r="U124" i="12"/>
  <c r="I126" i="12"/>
  <c r="K126" i="12"/>
  <c r="M126" i="12"/>
  <c r="O126" i="12"/>
  <c r="Q126" i="12"/>
  <c r="U126" i="12"/>
  <c r="I128" i="12"/>
  <c r="K128" i="12"/>
  <c r="M128" i="12"/>
  <c r="O128" i="12"/>
  <c r="Q128" i="12"/>
  <c r="U128" i="12"/>
  <c r="I130" i="12"/>
  <c r="K130" i="12"/>
  <c r="M130" i="12"/>
  <c r="O130" i="12"/>
  <c r="Q130" i="12"/>
  <c r="U130" i="12"/>
  <c r="I132" i="12"/>
  <c r="K132" i="12"/>
  <c r="M132" i="12"/>
  <c r="O132" i="12"/>
  <c r="Q132" i="12"/>
  <c r="U132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7" i="12"/>
  <c r="I136" i="12" s="1"/>
  <c r="K137" i="12"/>
  <c r="K136" i="12" s="1"/>
  <c r="O137" i="12"/>
  <c r="O136" i="12" s="1"/>
  <c r="Q137" i="12"/>
  <c r="Q136" i="12" s="1"/>
  <c r="U137" i="12"/>
  <c r="U136" i="12" s="1"/>
  <c r="I60" i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8" i="12" l="1"/>
  <c r="G6" i="12" s="1"/>
  <c r="I21" i="1" s="1"/>
  <c r="G25" i="1" s="1"/>
  <c r="G26" i="1"/>
  <c r="G29" i="1" s="1"/>
  <c r="M9" i="12"/>
  <c r="K133" i="12"/>
  <c r="U133" i="12"/>
  <c r="M108" i="12"/>
  <c r="M102" i="12"/>
  <c r="M133" i="12"/>
  <c r="K71" i="12"/>
  <c r="O133" i="12"/>
  <c r="M120" i="12"/>
  <c r="Q120" i="12"/>
  <c r="I120" i="12"/>
  <c r="O112" i="12"/>
  <c r="U112" i="12"/>
  <c r="K112" i="12"/>
  <c r="Q108" i="12"/>
  <c r="I108" i="12"/>
  <c r="U102" i="12"/>
  <c r="K102" i="12"/>
  <c r="U79" i="12"/>
  <c r="O79" i="12"/>
  <c r="K79" i="12"/>
  <c r="Q71" i="12"/>
  <c r="M71" i="12"/>
  <c r="I71" i="12"/>
  <c r="U65" i="12"/>
  <c r="O65" i="12"/>
  <c r="K65" i="12"/>
  <c r="U20" i="12"/>
  <c r="O20" i="12"/>
  <c r="K20" i="12"/>
  <c r="M8" i="12"/>
  <c r="I8" i="12"/>
  <c r="Q8" i="12"/>
  <c r="Q133" i="12"/>
  <c r="I133" i="12"/>
  <c r="O120" i="12"/>
  <c r="U120" i="12"/>
  <c r="K120" i="12"/>
  <c r="I112" i="12"/>
  <c r="Q112" i="12"/>
  <c r="M112" i="12"/>
  <c r="U108" i="12"/>
  <c r="K108" i="12"/>
  <c r="Q102" i="12"/>
  <c r="I102" i="12"/>
  <c r="M79" i="12"/>
  <c r="I79" i="12"/>
  <c r="Q79" i="12"/>
  <c r="U71" i="12"/>
  <c r="O71" i="12"/>
  <c r="Q65" i="12"/>
  <c r="I65" i="12"/>
  <c r="Q20" i="12"/>
  <c r="M20" i="12"/>
  <c r="I20" i="12"/>
  <c r="U8" i="12"/>
  <c r="O8" i="12"/>
  <c r="K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<sst xmlns="http://schemas.openxmlformats.org/spreadsheetml/2006/main" count="426" uniqueCount="283">
  <si>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</si>
  <si>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</si>
  <si>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</si>
  <si>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</si>
  <si>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</si>
  <si>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</si>
  <si>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</si>
  <si>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</si>
  <si>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</si>
  <si>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</si>
  <si>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</si>
  <si>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</si>
  <si>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</si>
  <si>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</si>
  <si>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</si>
  <si>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</si>
  <si>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</si>
  <si>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</si>
  <si>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</si>
  <si>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</si>
  <si>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</si>
  <si>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</si>
  <si>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</si>
  <si>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</si>
  <si>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</si>
  <si>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</si>
  <si>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</si>
  <si>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</si>
  <si>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</si>
  <si>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</si>
  <si>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</si>
  <si>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</si>
  <si>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</si>
  <si>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</si>
  <si>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</si>
  <si>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</si>
  <si>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</si>
  <si>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</si>
  <si>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</si>
  <si>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</si>
  <si>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</si>
  <si>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</si>
  <si>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</si>
  <si>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</si>
  <si>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Rekonstrukce stavby FF - základna Pohansko-stavební část neuzn. náklady OP ŽP</t>
  </si>
  <si>
    <t>Masarykova univerzita</t>
  </si>
  <si>
    <t>Žerotínovo náměstí 617/9</t>
  </si>
  <si>
    <t>Brno</t>
  </si>
  <si>
    <t>602 00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</si>
  <si>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</si>
  <si>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</si>
  <si>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</si>
  <si>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</si>
  <si>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</si>
  <si>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</si>
  <si>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</si>
  <si>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62</t>
  </si>
  <si>
    <t>Upravy povrchů vnější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</si>
  <si>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</si>
  <si>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</si>
  <si>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</si>
  <si>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</si>
  <si>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</si>
  <si>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</si>
  <si>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</si>
  <si>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</si>
  <si>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</si>
  <si>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</si>
  <si>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</si>
  <si>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</si>
  <si>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</si>
  <si>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</si>
  <si>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</si>
  <si>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</si>
  <si>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</si>
  <si>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</si>
  <si>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790</t>
  </si>
  <si>
    <t>Vnitřní vybavení</t>
  </si>
  <si>
    <t>VN</t>
  </si>
  <si>
    <t>ON</t>
  </si>
  <si>
    <t>S:</t>
  </si>
  <si>
    <t>C: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</si>
  <si>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</si>
  <si>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</si>
  <si>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</si>
  <si>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</si>
  <si>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</si>
  <si>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</si>
  <si>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</si>
  <si>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</si>
  <si>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</si>
  <si>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</si>
  <si>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</si>
  <si>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</si>
  <si>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</si>
  <si>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</si>
  <si>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</si>
  <si>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</si>
  <si>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</si>
  <si>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</si>
  <si>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</si>
  <si>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113106005RAC</t>
  </si>
  <si>
    <t>Odstranění beton.dlažby vč.podkladu, pl.do 50 m2, bez nakládání a odvozu na skládku</t>
  </si>
  <si>
    <t>m2</t>
  </si>
  <si>
    <t>okapový chodník:(25,1*2+11,44*2+2+2)*0,5</t>
  </si>
  <si>
    <t>139601102R00</t>
  </si>
  <si>
    <t>Ruční výkop jam, rýh a šachet v hornině tř. 3</t>
  </si>
  <si>
    <t>m3</t>
  </si>
  <si>
    <t>odkopání základů z venkovní strany:(25,1*2+11,44*2+2+2)*0,5*0,5</t>
  </si>
  <si>
    <t>167101101R00</t>
  </si>
  <si>
    <t>Nakládání výkopku z hor. 1 ÷ 4 v množství do 100 m3</t>
  </si>
  <si>
    <t>19,27</t>
  </si>
  <si>
    <t>162701105R00</t>
  </si>
  <si>
    <t>Vodorovné přemístění výkopku z hor.1-4 do 10000 m</t>
  </si>
  <si>
    <t>162701109R00</t>
  </si>
  <si>
    <t>Příplatek k vod. přemístění hor.1-4 za další 1 km</t>
  </si>
  <si>
    <t>19,27*10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</si>
  <si>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</si>
  <si>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</si>
  <si>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</si>
  <si>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</si>
  <si>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622904212R00</t>
  </si>
  <si>
    <t>Očištění organických nečiistot z fasád slož.1-2</t>
  </si>
  <si>
    <t>odkopání základů z venkovní strany:(25,1*2+11,44*2+2+2)*0,5</t>
  </si>
  <si>
    <t>620991121R00</t>
  </si>
  <si>
    <t>Zakrývání výplní vnějších otvorů z lešení</t>
  </si>
  <si>
    <t>1,23*1,6*4+1,36*2,55+0,9*0,55*4+1,54*1,6*13+1,25*2,55</t>
  </si>
  <si>
    <t>622904112R00</t>
  </si>
  <si>
    <t>Očištění fasád tlakovou vodou složitost 1 - 2</t>
  </si>
  <si>
    <t>venkovní fasáda:(25,4*2+11,74*2)*3,3+11,74*1,85-48,5395</t>
  </si>
  <si>
    <t>622323041R00</t>
  </si>
  <si>
    <t>Penetrace podkladu</t>
  </si>
  <si>
    <t>fasáda:218,3035</t>
  </si>
  <si>
    <t>620991005R00</t>
  </si>
  <si>
    <t>Začišťovací okenní lišta s tkaninou</t>
  </si>
  <si>
    <t>m</t>
  </si>
  <si>
    <t>1,23*4+2*1,6*4+1,36*2+2*2,55+0,9*4+2*0,55*4+1,54*13+2*1,6*13+1,25*2+2*2,55</t>
  </si>
  <si>
    <t>620991011R00</t>
  </si>
  <si>
    <t>Přechodový profil parapet-ostění, s tkaninou</t>
  </si>
  <si>
    <t>kus</t>
  </si>
  <si>
    <t>622473186R00</t>
  </si>
  <si>
    <t>Příplatek za rohovník pro vnější omítky</t>
  </si>
  <si>
    <t>102,76+4*3,4-31,15</t>
  </si>
  <si>
    <t>622421491R00</t>
  </si>
  <si>
    <t>Doplňky zatepl. systémů, rohová lišta s okapničkou</t>
  </si>
  <si>
    <t>0,9*4+1,54*13+1,23*4+1,36+1,25</t>
  </si>
  <si>
    <t>622311515R00</t>
  </si>
  <si>
    <t>Izolace suterénu Baumit XPS tl. 150 mm, bez PÚ</t>
  </si>
  <si>
    <t>venkovní fasáda:(25,4*2+11,74*2)*0,35</t>
  </si>
  <si>
    <t>622311016R00</t>
  </si>
  <si>
    <t>Soklová lišta hliník KZS  tl. 150 mm</t>
  </si>
  <si>
    <t>venkovní fasáda:25,4*2+11,74*2-1,36-1,25</t>
  </si>
  <si>
    <t>622311525RV1</t>
  </si>
  <si>
    <t>Zateplovací systém sokl, XPS tl. 150 mm, zakončený stěrkou s výztužnou tkaninou</t>
  </si>
  <si>
    <t>venkovní fasáda:(25,4*2+11,74*2-1,36-1,25)*0,3</t>
  </si>
  <si>
    <t>602021183RT1</t>
  </si>
  <si>
    <t>Stěrka na stěnách silikátová ,  zrnitost 1,5 mm</t>
  </si>
  <si>
    <t>622412214RT1</t>
  </si>
  <si>
    <t>Nátěr stěn vnějších, slož. 1-2 , hydrofóbní</t>
  </si>
  <si>
    <t>sokl:21,501</t>
  </si>
  <si>
    <t>622311835RT6</t>
  </si>
  <si>
    <t>Zatepl.syst. , fasáda, miner.desky PV 150 mm, s omítkou silikátovou</t>
  </si>
  <si>
    <t>venkovní fasáda-odpočet soklu:-(25,4*2+11,74*2-1,36-1,25)*0,3</t>
  </si>
  <si>
    <t>nad věmcem nad římsou-odpočet:-(25,4*2+11,74*2)*0,25</t>
  </si>
  <si>
    <t>věnec-odpočet:-(25,4*2+11,740*2)*0,28+31,15*0,16</t>
  </si>
  <si>
    <t>622311837RT6</t>
  </si>
  <si>
    <t>Zatepl.syst. ,fasáda, miner.desky PV 200 mm, s omítkou Silikatovou</t>
  </si>
  <si>
    <t>věnec:(25,4*2+11,740*2)*0,28-31,15*0,16</t>
  </si>
  <si>
    <t>622311837RV1</t>
  </si>
  <si>
    <t>Zatepl.syst. fasáda, miner.desky PV 200 mm, zakončený stěrkou s výztužnou tkaninou</t>
  </si>
  <si>
    <t>nad věmcem nad římsou:(25,4*2+11,74*2)*0,25</t>
  </si>
  <si>
    <t>622311853RT6</t>
  </si>
  <si>
    <t>Zatepl.syst. ostění, miner.desky PV 30 mm, s omítkou silikátovou</t>
  </si>
  <si>
    <t>102,76*0,15</t>
  </si>
  <si>
    <t>6201R</t>
  </si>
  <si>
    <t>Boxy pro venkovní rolety</t>
  </si>
  <si>
    <t>622311630R00</t>
  </si>
  <si>
    <t>Zatepl.systém fasáda, PIR tl.60 mm</t>
  </si>
  <si>
    <t>pod boxy pro rolety:31,15*0,2</t>
  </si>
  <si>
    <t>622311634RT3</t>
  </si>
  <si>
    <t>Zatepl.systém fasáda, PIR tl.100 mm, s omítkou silikátovou</t>
  </si>
  <si>
    <t>zateplení věnce:31,15*0,32</t>
  </si>
  <si>
    <t>622311152RT6</t>
  </si>
  <si>
    <t>Zateplovací systém římsa, EPS F tl. 20 mm, s omítkou Silikatovou</t>
  </si>
  <si>
    <t>25,4*2*0,47+6,5*4*0,37</t>
  </si>
  <si>
    <t>941941031R00</t>
  </si>
  <si>
    <t>Montáž lešení leh.řad.s podlahami,š.do 1 m, H 10 m</t>
  </si>
  <si>
    <t>venkovní fasáda:(25,4*2+11,74*2+4*1)*3,3+11,74*1,85*2</t>
  </si>
  <si>
    <t>941941191R00</t>
  </si>
  <si>
    <t>Příplatek za každý měsíc použití lešení k pol.1031</t>
  </si>
  <si>
    <t>301,762*2</t>
  </si>
  <si>
    <t>941941831R00</t>
  </si>
  <si>
    <t>Demontáž lešení leh.řad.s podlahami,š.1 m, H 10 m</t>
  </si>
  <si>
    <t>968072875R00</t>
  </si>
  <si>
    <t>Vybourání okenic a mříží pl. do 2 m2</t>
  </si>
  <si>
    <t>0,9*1,23*2+1*0,63*2+1,54*1,68*13+1,23*1,68*5</t>
  </si>
  <si>
    <t>968061112R00</t>
  </si>
  <si>
    <t>Vyvěšení dřevěných a plastových okenních křídel pl. do 1,5 m2</t>
  </si>
  <si>
    <t>968062355R00</t>
  </si>
  <si>
    <t>Vybourání dřevěných rámů oken dvojitých pl. 2 m2</t>
  </si>
  <si>
    <t>968095002R00</t>
  </si>
  <si>
    <t>Bourání parapetů dřevěných š. do 50 cm</t>
  </si>
  <si>
    <t>0,9*2+1*2+1,54*13+1,23*5</t>
  </si>
  <si>
    <t>979082111R00</t>
  </si>
  <si>
    <t>Vnitrostaveništní doprava suti do 10 m</t>
  </si>
  <si>
    <t>t</t>
  </si>
  <si>
    <t>beton. dlažba vč. podkladu:13,79</t>
  </si>
  <si>
    <t>okenice a mříže:0,285</t>
  </si>
  <si>
    <t>okna a dveře:2,94</t>
  </si>
  <si>
    <t>parapety dřevěné:0,451</t>
  </si>
  <si>
    <t>klempířské kce:0,0903</t>
  </si>
  <si>
    <t>979082121R00</t>
  </si>
  <si>
    <t>Příplatek k vnitrost. dopravě suti za dalších 5 m</t>
  </si>
  <si>
    <t>17,5563*2</t>
  </si>
  <si>
    <t>979087213R00</t>
  </si>
  <si>
    <t>Nakládání vybour.hmot na dop.prostředky</t>
  </si>
  <si>
    <t>979081111R00</t>
  </si>
  <si>
    <t>Odvoz suti a vybour. hmot na skládku do 1 km</t>
  </si>
  <si>
    <t>979081121R00</t>
  </si>
  <si>
    <t>Příplatek k odvozu za každý další 1 km</t>
  </si>
  <si>
    <t>17,5563*20</t>
  </si>
  <si>
    <t>979093111R00</t>
  </si>
  <si>
    <t>Uložení suti na skládku bez zhutnění</t>
  </si>
  <si>
    <t>979990101R00</t>
  </si>
  <si>
    <t>Poplatek za uložení směsi betonu a cihel skupina 170101 a 170102</t>
  </si>
  <si>
    <t>979990162R00</t>
  </si>
  <si>
    <t>Poplatek za uložení suti - dřevo+sklo, skupina odpadu 170904</t>
  </si>
  <si>
    <t>999281145R00</t>
  </si>
  <si>
    <t>Přesun hmot pro opravy a údržbu do v. 6 m, nošením</t>
  </si>
  <si>
    <t>10,401+6,059+0,0474</t>
  </si>
  <si>
    <t>711212015RT1</t>
  </si>
  <si>
    <t>Hydroizolační bitumenová stěrka vyztužená tkaninou,  tl. 4 mm, penetrace</t>
  </si>
  <si>
    <t>odkopání základů z venkovní strany:(25,1*2+11,44*2+2+2)*0,8</t>
  </si>
  <si>
    <t>998711201R00</t>
  </si>
  <si>
    <t>Přesun hmot pro izolace proti vodě, výšky do 6 m</t>
  </si>
  <si>
    <t>762343101R00</t>
  </si>
  <si>
    <t>Montáž roštu pro přesah střechy, viz výpis truhl. výrobků T/14</t>
  </si>
  <si>
    <t>763615131R00</t>
  </si>
  <si>
    <t>Montáž obložení podhledů, desky tl.18 mm,na sraz,šroub, viz výpis truhl. výrobků T/15</t>
  </si>
  <si>
    <t>60726014.AR</t>
  </si>
  <si>
    <t>Deska dřevoštěpková OSB 3 nebroušená 4PD, Kronospan tl. 18 mm, viz výpis truhl. výrobků T/15</t>
  </si>
  <si>
    <t>38*1,05</t>
  </si>
  <si>
    <t>764410850R00</t>
  </si>
  <si>
    <t>Demontáž oplechování parapetů,rš od 100 do 330 mm</t>
  </si>
  <si>
    <t>764391821R00</t>
  </si>
  <si>
    <t>Demontáž závětrné lišty, rš 250 a 330 mm, do 45°</t>
  </si>
  <si>
    <t>6,5*4</t>
  </si>
  <si>
    <t>K/1</t>
  </si>
  <si>
    <t>Oplechování okenního parapetu z taženého Al plechu, RŠ=200mm, viz výpis klemp. výrobků, D+M</t>
  </si>
  <si>
    <t>bm</t>
  </si>
  <si>
    <t>K/6</t>
  </si>
  <si>
    <t>Závětrná lišta RŠ=300mm, viz výpis klemp. výrobků, D+M</t>
  </si>
  <si>
    <t>mb</t>
  </si>
  <si>
    <t>998764201R00</t>
  </si>
  <si>
    <t>Přesun hmot pro klempířské konstr., výšky do 6 m</t>
  </si>
  <si>
    <t>T/1</t>
  </si>
  <si>
    <t>Vnitřní parapet dřevěný š=250mm,boční plast.liišty, viz výpis truhlářských výrobků, D+M</t>
  </si>
  <si>
    <t>T/2</t>
  </si>
  <si>
    <t>Vchodové dveře dvoukřídlové 1360/2550 s nadsvětl., viz výpis truhlářských výrobků, D+M</t>
  </si>
  <si>
    <t>ks</t>
  </si>
  <si>
    <t>včetně zárubně,zámku a kování,samozavírače a přípravy na EZS a el.mag. zámek</t>
  </si>
  <si>
    <t>T/3</t>
  </si>
  <si>
    <t>Okno jednokřídlové 900/550, trojsklo vzorované, viz výpis truhlářských výrobků, D+M</t>
  </si>
  <si>
    <t>U=0,9W/m2K, bezpečnostní folie+venkovní roleta</t>
  </si>
  <si>
    <t>T/4</t>
  </si>
  <si>
    <t>Okno dvoukřídlé štulpové 1250/1600, trojsklo, viz výpis truhlářských výrobků, D+M</t>
  </si>
  <si>
    <t>T/5</t>
  </si>
  <si>
    <t>Okno dvoukřídlé štulpové 1540/1600, trojsklo, viz výpis truhlářských výrobků, D+M</t>
  </si>
  <si>
    <t>T/6</t>
  </si>
  <si>
    <t>Vchodové dveře jednokřídlové 1230/2550 s nadsvětl., viz výpis truhlářských výrobků, D+M</t>
  </si>
  <si>
    <t>četně zárubně,zámku a kování,samozavírače a přípravy na EZS , venkovní roleta, bezpečnostní sklo</t>
  </si>
  <si>
    <t>998766201R00</t>
  </si>
  <si>
    <t>Přesun hmot pro truhlářské konstr., výšky do 6 m</t>
  </si>
  <si>
    <t>01</t>
  </si>
  <si>
    <t>soubor</t>
  </si>
  <si>
    <t>02</t>
  </si>
  <si>
    <t>Zařízení staveniště</t>
  </si>
  <si>
    <t/>
  </si>
  <si>
    <t>Rolety na okna D+M, viz zámeč. výrobky D 1.1-14</t>
  </si>
  <si>
    <t>Vnitřní  orientační systém- viz výpis D 1.1-15-7</t>
  </si>
  <si>
    <t>Rekonstrukce stavby FF - základna Pohansko-stavební část  -  OP ŽP</t>
  </si>
  <si>
    <t>Rekonstrukce stavby FF - základna Pohansko-stavební část - OP ŽP</t>
  </si>
  <si>
    <t>Pohansko č.p. 2332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</si>
</sst>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4" borderId="37" xfId="0" applyNumberFormat="1" applyFont="1" applyFill="1" applyBorder="1"/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37</v>
      </c>
    </row>
    <row r="2" spans="1:7" ht="57.75" customHeight="1" x14ac:dyDescent="0.2">
      <c r="A2" s="173" t="s">
        <v>38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12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35</v>
      </c>
      <c r="B1" s="188" t="s">
        <v>41</v>
      </c>
      <c r="C1" s="189"/>
      <c r="D1" s="189"/>
      <c r="E1" s="189"/>
      <c r="F1" s="189"/>
      <c r="G1" s="189"/>
      <c r="H1" s="189"/>
      <c r="I1" s="189"/>
      <c r="J1" s="190"/>
    </row>
    <row r="2" spans="1:15" ht="23.25" customHeight="1" x14ac:dyDescent="0.2">
      <c r="A2" s="3"/>
      <c r="B2" s="70" t="s">
        <v>39</v>
      </c>
      <c r="C2" s="71"/>
      <c r="D2" s="174" t="s">
        <v>280</v>
      </c>
      <c r="E2" s="175"/>
      <c r="F2" s="175"/>
      <c r="G2" s="175"/>
      <c r="H2" s="175"/>
      <c r="I2" s="175"/>
      <c r="J2" s="176"/>
      <c r="O2" s="1"/>
    </row>
    <row r="3" spans="1:15" ht="23.25" customHeight="1" x14ac:dyDescent="0.2">
      <c r="A3" s="3"/>
      <c r="B3" s="72" t="s">
        <v>43</v>
      </c>
      <c r="C3" s="73"/>
      <c r="D3" s="181" t="s">
        <v>282</v>
      </c>
      <c r="E3" s="182"/>
      <c r="F3" s="182"/>
      <c r="G3" s="182"/>
      <c r="H3" s="182"/>
      <c r="I3" s="182"/>
      <c r="J3" s="183"/>
    </row>
    <row r="4" spans="1:15" ht="23.25" hidden="1" customHeight="1" x14ac:dyDescent="0.2">
      <c r="A4" s="3"/>
      <c r="B4" s="74" t="s">
        <v>42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45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 t="s">
        <v>46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48</v>
      </c>
      <c r="D7" s="69" t="s">
        <v>47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99"/>
      <c r="E11" s="199"/>
      <c r="F11" s="199"/>
      <c r="G11" s="199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186"/>
      <c r="E12" s="186"/>
      <c r="F12" s="186"/>
      <c r="G12" s="186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187"/>
      <c r="E13" s="187"/>
      <c r="F13" s="187"/>
      <c r="G13" s="187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80"/>
      <c r="F15" s="180"/>
      <c r="G15" s="184"/>
      <c r="H15" s="184"/>
      <c r="I15" s="184" t="s">
        <v>28</v>
      </c>
      <c r="J15" s="185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77"/>
      <c r="F16" s="178"/>
      <c r="G16" s="177"/>
      <c r="H16" s="178"/>
      <c r="I16" s="177"/>
      <c r="J16" s="179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77"/>
      <c r="F17" s="178"/>
      <c r="G17" s="177"/>
      <c r="H17" s="178"/>
      <c r="I17" s="177"/>
      <c r="J17" s="179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77"/>
      <c r="F18" s="178"/>
      <c r="G18" s="177"/>
      <c r="H18" s="178"/>
      <c r="I18" s="177"/>
      <c r="J18" s="179"/>
    </row>
    <row r="19" spans="1:10" ht="23.25" customHeight="1" x14ac:dyDescent="0.2">
      <c r="A19" s="126" t="s">
        <v>78</v>
      </c>
      <c r="B19" s="127" t="s">
        <v>26</v>
      </c>
      <c r="C19" s="47"/>
      <c r="D19" s="48"/>
      <c r="E19" s="177"/>
      <c r="F19" s="178"/>
      <c r="G19" s="177"/>
      <c r="H19" s="178"/>
      <c r="I19" s="177"/>
      <c r="J19" s="179"/>
    </row>
    <row r="20" spans="1:10" ht="23.25" customHeight="1" x14ac:dyDescent="0.2">
      <c r="A20" s="126" t="s">
        <v>79</v>
      </c>
      <c r="B20" s="127" t="s">
        <v>27</v>
      </c>
      <c r="C20" s="47"/>
      <c r="D20" s="48"/>
      <c r="E20" s="177"/>
      <c r="F20" s="178"/>
      <c r="G20" s="177"/>
      <c r="H20" s="178"/>
      <c r="I20" s="177"/>
      <c r="J20" s="179"/>
    </row>
    <row r="21" spans="1:10" ht="23.25" customHeight="1" x14ac:dyDescent="0.2">
      <c r="A21" s="3"/>
      <c r="B21" s="63" t="s">
        <v>28</v>
      </c>
      <c r="C21" s="64"/>
      <c r="D21" s="65"/>
      <c r="E21" s="197"/>
      <c r="F21" s="198"/>
      <c r="G21" s="197"/>
      <c r="H21" s="198"/>
      <c r="I21" s="197">
        <f>'Rozpočet Pol'!G6</f>
        <v>0</v>
      </c>
      <c r="J21" s="202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195"/>
      <c r="H23" s="196"/>
      <c r="I23" s="196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00"/>
      <c r="H24" s="201"/>
      <c r="I24" s="20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5">
        <f>I21</f>
        <v>0</v>
      </c>
      <c r="H25" s="196"/>
      <c r="I25" s="196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1">
        <f>ZakladDPHZakl*0.21</f>
        <v>0</v>
      </c>
      <c r="H26" s="192"/>
      <c r="I26" s="192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3"/>
      <c r="H27" s="193"/>
      <c r="I27" s="193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4">
        <v>2774805.06</v>
      </c>
      <c r="H28" s="214"/>
      <c r="I28" s="214"/>
      <c r="J28" s="103" t="str">
        <f t="shared" si="0"/>
        <v>CZK</v>
      </c>
    </row>
    <row r="29" spans="1:10" ht="27.75" customHeight="1" thickBot="1" x14ac:dyDescent="0.25">
      <c r="A29" s="3"/>
      <c r="B29" s="99" t="s">
        <v>22</v>
      </c>
      <c r="C29" s="104"/>
      <c r="D29" s="104"/>
      <c r="E29" s="104"/>
      <c r="F29" s="104"/>
      <c r="G29" s="194">
        <f>ZakladDPHZakl+DPHZakl</f>
        <v>0</v>
      </c>
      <c r="H29" s="194"/>
      <c r="I29" s="194"/>
      <c r="J29" s="105" t="s">
        <v>51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212"/>
      <c r="E34" s="212"/>
      <c r="G34" s="212"/>
      <c r="H34" s="212"/>
      <c r="I34" s="212"/>
      <c r="J34" s="31"/>
    </row>
    <row r="35" spans="1:10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36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49</v>
      </c>
      <c r="C39" s="203" t="s">
        <v>44</v>
      </c>
      <c r="D39" s="204"/>
      <c r="E39" s="204"/>
      <c r="F39" s="94">
        <v>0</v>
      </c>
      <c r="G39" s="95">
        <v>2774805.06</v>
      </c>
      <c r="H39" s="96">
        <v>582709</v>
      </c>
      <c r="I39" s="96">
        <v>3357514.06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205" t="s">
        <v>50</v>
      </c>
      <c r="C40" s="206"/>
      <c r="D40" s="206"/>
      <c r="E40" s="207"/>
      <c r="F40" s="97">
        <f>SUMIF(A39:A39,"=1",F39:F39)</f>
        <v>0</v>
      </c>
      <c r="G40" s="98">
        <f>SUMIF(A39:A39,"=1",G39:G39)</f>
        <v>2774805.06</v>
      </c>
      <c r="H40" s="98">
        <f>SUMIF(A39:A39,"=1",H39:H39)</f>
        <v>582709</v>
      </c>
      <c r="I40" s="98">
        <f>SUMIF(A39:A39,"=1",I39:I39)</f>
        <v>3357514.06</v>
      </c>
      <c r="J40" s="84">
        <f>SUMIF(A39:A39,"=1",J39:J39)</f>
        <v>100</v>
      </c>
    </row>
    <row r="44" spans="1:10" ht="15.75" x14ac:dyDescent="0.25">
      <c r="B44" s="106" t="s">
        <v>52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53</v>
      </c>
      <c r="G46" s="115"/>
      <c r="H46" s="115"/>
      <c r="I46" s="208" t="s">
        <v>28</v>
      </c>
      <c r="J46" s="208"/>
    </row>
    <row r="47" spans="1:10" ht="25.5" customHeight="1" x14ac:dyDescent="0.2">
      <c r="A47" s="108"/>
      <c r="B47" s="116" t="s">
        <v>54</v>
      </c>
      <c r="C47" s="210" t="s">
        <v>55</v>
      </c>
      <c r="D47" s="211"/>
      <c r="E47" s="211"/>
      <c r="F47" s="118" t="s">
        <v>23</v>
      </c>
      <c r="G47" s="119"/>
      <c r="H47" s="119"/>
      <c r="I47" s="209"/>
      <c r="J47" s="209"/>
    </row>
    <row r="48" spans="1:10" ht="25.5" customHeight="1" x14ac:dyDescent="0.2">
      <c r="A48" s="108"/>
      <c r="B48" s="110" t="s">
        <v>56</v>
      </c>
      <c r="C48" s="216" t="s">
        <v>57</v>
      </c>
      <c r="D48" s="217"/>
      <c r="E48" s="217"/>
      <c r="F48" s="120" t="s">
        <v>23</v>
      </c>
      <c r="G48" s="121"/>
      <c r="H48" s="121"/>
      <c r="I48" s="215"/>
      <c r="J48" s="215"/>
    </row>
    <row r="49" spans="1:10" ht="25.5" customHeight="1" x14ac:dyDescent="0.2">
      <c r="A49" s="108"/>
      <c r="B49" s="110" t="s">
        <v>58</v>
      </c>
      <c r="C49" s="216" t="s">
        <v>59</v>
      </c>
      <c r="D49" s="217"/>
      <c r="E49" s="217"/>
      <c r="F49" s="120" t="s">
        <v>23</v>
      </c>
      <c r="G49" s="121"/>
      <c r="H49" s="121"/>
      <c r="I49" s="215"/>
      <c r="J49" s="215"/>
    </row>
    <row r="50" spans="1:10" ht="25.5" customHeight="1" x14ac:dyDescent="0.2">
      <c r="A50" s="108"/>
      <c r="B50" s="110" t="s">
        <v>60</v>
      </c>
      <c r="C50" s="216" t="s">
        <v>61</v>
      </c>
      <c r="D50" s="217"/>
      <c r="E50" s="217"/>
      <c r="F50" s="120" t="s">
        <v>23</v>
      </c>
      <c r="G50" s="121"/>
      <c r="H50" s="121"/>
      <c r="I50" s="215"/>
      <c r="J50" s="215"/>
    </row>
    <row r="51" spans="1:10" ht="25.5" customHeight="1" x14ac:dyDescent="0.2">
      <c r="A51" s="108"/>
      <c r="B51" s="110" t="s">
        <v>62</v>
      </c>
      <c r="C51" s="216" t="s">
        <v>63</v>
      </c>
      <c r="D51" s="217"/>
      <c r="E51" s="217"/>
      <c r="F51" s="120" t="s">
        <v>23</v>
      </c>
      <c r="G51" s="121"/>
      <c r="H51" s="121"/>
      <c r="I51" s="215"/>
      <c r="J51" s="215"/>
    </row>
    <row r="52" spans="1:10" ht="25.5" customHeight="1" x14ac:dyDescent="0.2">
      <c r="A52" s="108"/>
      <c r="B52" s="110" t="s">
        <v>64</v>
      </c>
      <c r="C52" s="216" t="s">
        <v>65</v>
      </c>
      <c r="D52" s="217"/>
      <c r="E52" s="217"/>
      <c r="F52" s="120" t="s">
        <v>23</v>
      </c>
      <c r="G52" s="121"/>
      <c r="H52" s="121"/>
      <c r="I52" s="215"/>
      <c r="J52" s="215"/>
    </row>
    <row r="53" spans="1:10" ht="25.5" customHeight="1" x14ac:dyDescent="0.2">
      <c r="A53" s="108"/>
      <c r="B53" s="110" t="s">
        <v>66</v>
      </c>
      <c r="C53" s="216" t="s">
        <v>67</v>
      </c>
      <c r="D53" s="217"/>
      <c r="E53" s="217"/>
      <c r="F53" s="120" t="s">
        <v>24</v>
      </c>
      <c r="G53" s="121"/>
      <c r="H53" s="121"/>
      <c r="I53" s="215"/>
      <c r="J53" s="215"/>
    </row>
    <row r="54" spans="1:10" ht="25.5" customHeight="1" x14ac:dyDescent="0.2">
      <c r="A54" s="108"/>
      <c r="B54" s="110" t="s">
        <v>68</v>
      </c>
      <c r="C54" s="216" t="s">
        <v>69</v>
      </c>
      <c r="D54" s="217"/>
      <c r="E54" s="217"/>
      <c r="F54" s="120" t="s">
        <v>24</v>
      </c>
      <c r="G54" s="121"/>
      <c r="H54" s="121"/>
      <c r="I54" s="215"/>
      <c r="J54" s="215"/>
    </row>
    <row r="55" spans="1:10" ht="25.5" customHeight="1" x14ac:dyDescent="0.2">
      <c r="A55" s="108"/>
      <c r="B55" s="110" t="s">
        <v>70</v>
      </c>
      <c r="C55" s="216" t="s">
        <v>71</v>
      </c>
      <c r="D55" s="217"/>
      <c r="E55" s="217"/>
      <c r="F55" s="120" t="s">
        <v>24</v>
      </c>
      <c r="G55" s="121"/>
      <c r="H55" s="121"/>
      <c r="I55" s="215"/>
      <c r="J55" s="215"/>
    </row>
    <row r="56" spans="1:10" ht="25.5" customHeight="1" x14ac:dyDescent="0.2">
      <c r="A56" s="108"/>
      <c r="B56" s="110" t="s">
        <v>72</v>
      </c>
      <c r="C56" s="216" t="s">
        <v>73</v>
      </c>
      <c r="D56" s="217"/>
      <c r="E56" s="217"/>
      <c r="F56" s="120" t="s">
        <v>24</v>
      </c>
      <c r="G56" s="121"/>
      <c r="H56" s="121"/>
      <c r="I56" s="215"/>
      <c r="J56" s="215"/>
    </row>
    <row r="57" spans="1:10" ht="25.5" customHeight="1" x14ac:dyDescent="0.2">
      <c r="A57" s="108"/>
      <c r="B57" s="110" t="s">
        <v>74</v>
      </c>
      <c r="C57" s="216" t="s">
        <v>75</v>
      </c>
      <c r="D57" s="217"/>
      <c r="E57" s="217"/>
      <c r="F57" s="120" t="s">
        <v>24</v>
      </c>
      <c r="G57" s="121"/>
      <c r="H57" s="121"/>
      <c r="I57" s="215"/>
      <c r="J57" s="215"/>
    </row>
    <row r="58" spans="1:10" ht="25.5" customHeight="1" x14ac:dyDescent="0.2">
      <c r="A58" s="108"/>
      <c r="B58" s="110" t="s">
        <v>76</v>
      </c>
      <c r="C58" s="216" t="s">
        <v>77</v>
      </c>
      <c r="D58" s="217"/>
      <c r="E58" s="217"/>
      <c r="F58" s="120" t="s">
        <v>24</v>
      </c>
      <c r="G58" s="121"/>
      <c r="H58" s="121"/>
      <c r="I58" s="215"/>
      <c r="J58" s="215"/>
    </row>
    <row r="59" spans="1:10" ht="25.5" customHeight="1" x14ac:dyDescent="0.2">
      <c r="A59" s="108"/>
      <c r="B59" s="117" t="s">
        <v>78</v>
      </c>
      <c r="C59" s="220" t="s">
        <v>26</v>
      </c>
      <c r="D59" s="221"/>
      <c r="E59" s="221"/>
      <c r="F59" s="122" t="s">
        <v>78</v>
      </c>
      <c r="G59" s="123"/>
      <c r="H59" s="123"/>
      <c r="I59" s="219"/>
      <c r="J59" s="219"/>
    </row>
    <row r="60" spans="1:10" ht="25.5" customHeight="1" x14ac:dyDescent="0.2">
      <c r="A60" s="109"/>
      <c r="B60" s="113" t="s">
        <v>1</v>
      </c>
      <c r="C60" s="113"/>
      <c r="D60" s="114"/>
      <c r="E60" s="114"/>
      <c r="F60" s="124"/>
      <c r="G60" s="125"/>
      <c r="H60" s="125"/>
      <c r="I60" s="218">
        <f>SUM(I47:I59)</f>
        <v>0</v>
      </c>
      <c r="J60" s="218"/>
    </row>
    <row r="61" spans="1:10" x14ac:dyDescent="0.2">
      <c r="F61" s="82"/>
      <c r="G61" s="82"/>
      <c r="H61" s="82"/>
      <c r="I61" s="82"/>
      <c r="J61" s="82"/>
    </row>
    <row r="62" spans="1:10" x14ac:dyDescent="0.2">
      <c r="F62" s="82"/>
      <c r="G62" s="82"/>
      <c r="H62" s="82"/>
      <c r="I62" s="82"/>
      <c r="J62" s="82"/>
    </row>
    <row r="63" spans="1:10" x14ac:dyDescent="0.2">
      <c r="F63" s="82"/>
      <c r="G63" s="82"/>
      <c r="H63" s="82"/>
      <c r="I63" s="82"/>
      <c r="J63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I60:J60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8" t="s">
        <v>40</v>
      </c>
      <c r="B2" s="67"/>
      <c r="C2" s="224"/>
      <c r="D2" s="224"/>
      <c r="E2" s="224"/>
      <c r="F2" s="224"/>
      <c r="G2" s="225"/>
    </row>
    <row r="3" spans="1:7" ht="24.95" hidden="1" customHeight="1" x14ac:dyDescent="0.2">
      <c r="A3" s="68" t="s">
        <v>7</v>
      </c>
      <c r="B3" s="67"/>
      <c r="C3" s="224"/>
      <c r="D3" s="224"/>
      <c r="E3" s="224"/>
      <c r="F3" s="224"/>
      <c r="G3" s="225"/>
    </row>
    <row r="4" spans="1:7" ht="24.95" hidden="1" customHeight="1" x14ac:dyDescent="0.2">
      <c r="A4" s="68" t="s">
        <v>8</v>
      </c>
      <c r="B4" s="67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G139"/>
  <sheetViews>
    <sheetView workbookViewId="0">
      <selection activeCell="W11" sqref="W11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6" max="26" width="73.42578125" customWidth="1"/>
  </cols>
  <sheetData>
    <row r="1" spans="1:33" ht="15.75" customHeight="1" x14ac:dyDescent="0.25">
      <c r="A1" s="231" t="s">
        <v>6</v>
      </c>
      <c r="B1" s="231"/>
      <c r="C1" s="231"/>
      <c r="D1" s="231"/>
      <c r="E1" s="231"/>
      <c r="F1" s="231"/>
      <c r="G1" s="231"/>
    </row>
    <row r="2" spans="1:33" ht="25.15" customHeight="1" x14ac:dyDescent="0.2">
      <c r="A2" s="130" t="s">
        <v>80</v>
      </c>
      <c r="B2" s="128"/>
      <c r="C2" s="232" t="s">
        <v>281</v>
      </c>
      <c r="D2" s="233"/>
      <c r="E2" s="233"/>
      <c r="F2" s="233"/>
      <c r="G2" s="234"/>
    </row>
    <row r="3" spans="1:33" ht="25.15" customHeight="1" x14ac:dyDescent="0.2">
      <c r="A3" s="131" t="s">
        <v>7</v>
      </c>
      <c r="B3" s="129"/>
      <c r="C3" s="235" t="s">
        <v>282</v>
      </c>
      <c r="D3" s="236"/>
      <c r="E3" s="236"/>
      <c r="F3" s="236"/>
      <c r="G3" s="237"/>
    </row>
    <row r="4" spans="1:33" ht="25.15" hidden="1" customHeight="1" x14ac:dyDescent="0.2">
      <c r="A4" s="131" t="s">
        <v>8</v>
      </c>
      <c r="B4" s="129"/>
      <c r="C4" s="235"/>
      <c r="D4" s="236"/>
      <c r="E4" s="236"/>
      <c r="F4" s="236"/>
      <c r="G4" s="237"/>
    </row>
    <row r="5" spans="1:33" hidden="1" x14ac:dyDescent="0.2">
      <c r="A5" s="132" t="s">
        <v>81</v>
      </c>
      <c r="B5" s="133"/>
      <c r="C5" s="133"/>
      <c r="D5" s="134"/>
      <c r="E5" s="134"/>
      <c r="F5" s="134"/>
      <c r="G5" s="135"/>
    </row>
    <row r="6" spans="1:33" x14ac:dyDescent="0.2">
      <c r="G6" s="82">
        <f>G8+G20+G65+G71+G79+G99+G102+G106+G108+G112+G120+G133+G136</f>
        <v>0</v>
      </c>
    </row>
    <row r="7" spans="1:33" ht="38.25" x14ac:dyDescent="0.2">
      <c r="A7" s="141" t="s">
        <v>82</v>
      </c>
      <c r="B7" s="142" t="s">
        <v>83</v>
      </c>
      <c r="C7" s="142" t="s">
        <v>84</v>
      </c>
      <c r="D7" s="141" t="s">
        <v>85</v>
      </c>
      <c r="E7" s="141" t="s">
        <v>86</v>
      </c>
      <c r="F7" s="136" t="s">
        <v>87</v>
      </c>
      <c r="G7" s="155" t="s">
        <v>28</v>
      </c>
      <c r="H7" s="156" t="s">
        <v>29</v>
      </c>
      <c r="I7" s="156" t="s">
        <v>88</v>
      </c>
      <c r="J7" s="156" t="s">
        <v>30</v>
      </c>
      <c r="K7" s="156" t="s">
        <v>89</v>
      </c>
      <c r="L7" s="156" t="s">
        <v>90</v>
      </c>
      <c r="M7" s="156" t="s">
        <v>91</v>
      </c>
      <c r="N7" s="156" t="s">
        <v>92</v>
      </c>
      <c r="O7" s="156" t="s">
        <v>93</v>
      </c>
      <c r="P7" s="156" t="s">
        <v>94</v>
      </c>
      <c r="Q7" s="156" t="s">
        <v>95</v>
      </c>
      <c r="R7" s="156" t="s">
        <v>96</v>
      </c>
      <c r="S7" s="156" t="s">
        <v>97</v>
      </c>
      <c r="T7" s="156" t="s">
        <v>98</v>
      </c>
      <c r="U7" s="144" t="s">
        <v>99</v>
      </c>
    </row>
    <row r="8" spans="1:33" x14ac:dyDescent="0.2">
      <c r="A8" s="157" t="s">
        <v>100</v>
      </c>
      <c r="B8" s="158" t="s">
        <v>54</v>
      </c>
      <c r="C8" s="159" t="s">
        <v>55</v>
      </c>
      <c r="D8" s="143"/>
      <c r="E8" s="160"/>
      <c r="F8" s="161"/>
      <c r="G8" s="161">
        <f>SUM(G9:G19)</f>
        <v>0</v>
      </c>
      <c r="H8" s="161"/>
      <c r="I8" s="161">
        <f>SUM(I9:I19)</f>
        <v>0</v>
      </c>
      <c r="J8" s="161"/>
      <c r="K8" s="161">
        <f>SUM(K9:K19)</f>
        <v>67537.5</v>
      </c>
      <c r="L8" s="161"/>
      <c r="M8" s="161">
        <f>SUM(M9:M19)</f>
        <v>0</v>
      </c>
      <c r="N8" s="143"/>
      <c r="O8" s="143">
        <f>SUM(O9:O19)</f>
        <v>0</v>
      </c>
      <c r="P8" s="143"/>
      <c r="Q8" s="143">
        <f>SUM(Q9:Q19)</f>
        <v>13.797319999999999</v>
      </c>
      <c r="R8" s="143"/>
      <c r="S8" s="143"/>
      <c r="T8" s="157"/>
      <c r="U8" s="143">
        <f>SUM(U9:U19)</f>
        <v>103.41</v>
      </c>
    </row>
    <row r="9" spans="1:33" ht="22.5" outlineLevel="1" x14ac:dyDescent="0.2">
      <c r="A9" s="138">
        <v>1</v>
      </c>
      <c r="B9" s="138" t="s">
        <v>101</v>
      </c>
      <c r="C9" s="167" t="s">
        <v>102</v>
      </c>
      <c r="D9" s="145" t="s">
        <v>103</v>
      </c>
      <c r="E9" s="150">
        <v>38.54</v>
      </c>
      <c r="F9" s="153"/>
      <c r="G9" s="153">
        <f>E9*F9</f>
        <v>0</v>
      </c>
      <c r="H9" s="153">
        <v>0</v>
      </c>
      <c r="I9" s="153">
        <f>ROUND(E9*H9,2)</f>
        <v>0</v>
      </c>
      <c r="J9" s="153">
        <v>327</v>
      </c>
      <c r="K9" s="153">
        <f>ROUND(E9*J9,2)</f>
        <v>12602.58</v>
      </c>
      <c r="L9" s="153">
        <v>21</v>
      </c>
      <c r="M9" s="153">
        <f>G9*(1+L9/100)</f>
        <v>0</v>
      </c>
      <c r="N9" s="145">
        <v>0</v>
      </c>
      <c r="O9" s="145">
        <f>ROUND(E9*N9,5)</f>
        <v>0</v>
      </c>
      <c r="P9" s="145">
        <v>0.35799999999999998</v>
      </c>
      <c r="Q9" s="145">
        <f>ROUND(E9*P9,5)</f>
        <v>13.797319999999999</v>
      </c>
      <c r="R9" s="145"/>
      <c r="S9" s="145"/>
      <c r="T9" s="146">
        <v>0.58099999999999996</v>
      </c>
      <c r="U9" s="145">
        <f>ROUND(E9*T9,2)</f>
        <v>22.39</v>
      </c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</row>
    <row r="10" spans="1:33" outlineLevel="1" x14ac:dyDescent="0.2">
      <c r="A10" s="138"/>
      <c r="B10" s="138"/>
      <c r="C10" s="168" t="s">
        <v>104</v>
      </c>
      <c r="D10" s="147"/>
      <c r="E10" s="151">
        <v>38.54</v>
      </c>
      <c r="F10" s="153"/>
      <c r="G10" s="153"/>
      <c r="H10" s="153"/>
      <c r="I10" s="153"/>
      <c r="J10" s="153"/>
      <c r="K10" s="153"/>
      <c r="L10" s="153"/>
      <c r="M10" s="153"/>
      <c r="N10" s="145"/>
      <c r="O10" s="145"/>
      <c r="P10" s="145"/>
      <c r="Q10" s="145"/>
      <c r="R10" s="145"/>
      <c r="S10" s="145"/>
      <c r="T10" s="146"/>
      <c r="U10" s="145"/>
      <c r="V10" s="137"/>
      <c r="W10" s="137"/>
      <c r="X10" s="137"/>
      <c r="Y10" s="137"/>
      <c r="Z10" s="137"/>
      <c r="AA10" s="137"/>
      <c r="AB10" s="137"/>
      <c r="AC10" s="137"/>
      <c r="AD10" s="137"/>
      <c r="AE10" s="137"/>
      <c r="AF10" s="137"/>
      <c r="AG10" s="137"/>
    </row>
    <row r="11" spans="1:33" outlineLevel="1" x14ac:dyDescent="0.2">
      <c r="A11" s="138">
        <v>2</v>
      </c>
      <c r="B11" s="138" t="s">
        <v>105</v>
      </c>
      <c r="C11" s="167" t="s">
        <v>106</v>
      </c>
      <c r="D11" s="145" t="s">
        <v>107</v>
      </c>
      <c r="E11" s="150">
        <v>19.27</v>
      </c>
      <c r="F11" s="153"/>
      <c r="G11" s="153">
        <f>E11*F11</f>
        <v>0</v>
      </c>
      <c r="H11" s="153">
        <v>0</v>
      </c>
      <c r="I11" s="153">
        <f>ROUND(E11*H11,2)</f>
        <v>0</v>
      </c>
      <c r="J11" s="153">
        <v>1475</v>
      </c>
      <c r="K11" s="153">
        <f>ROUND(E11*J11,2)</f>
        <v>28423.25</v>
      </c>
      <c r="L11" s="153">
        <v>21</v>
      </c>
      <c r="M11" s="153">
        <f>G11*(1+L11/100)</f>
        <v>0</v>
      </c>
      <c r="N11" s="145">
        <v>0</v>
      </c>
      <c r="O11" s="145">
        <f>ROUND(E11*N11,5)</f>
        <v>0</v>
      </c>
      <c r="P11" s="145">
        <v>0</v>
      </c>
      <c r="Q11" s="145">
        <f>ROUND(E11*P11,5)</f>
        <v>0</v>
      </c>
      <c r="R11" s="145"/>
      <c r="S11" s="145"/>
      <c r="T11" s="146">
        <v>3.5329999999999999</v>
      </c>
      <c r="U11" s="145">
        <f>ROUND(E11*T11,2)</f>
        <v>68.08</v>
      </c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</row>
    <row r="12" spans="1:33" ht="22.5" outlineLevel="1" x14ac:dyDescent="0.2">
      <c r="A12" s="138"/>
      <c r="B12" s="138"/>
      <c r="C12" s="168" t="s">
        <v>108</v>
      </c>
      <c r="D12" s="147"/>
      <c r="E12" s="151">
        <v>19.27</v>
      </c>
      <c r="F12" s="153"/>
      <c r="G12" s="153"/>
      <c r="H12" s="153"/>
      <c r="I12" s="153"/>
      <c r="J12" s="153"/>
      <c r="K12" s="153"/>
      <c r="L12" s="153"/>
      <c r="M12" s="153"/>
      <c r="N12" s="145"/>
      <c r="O12" s="145"/>
      <c r="P12" s="145"/>
      <c r="Q12" s="145"/>
      <c r="R12" s="145"/>
      <c r="S12" s="145"/>
      <c r="T12" s="146"/>
      <c r="U12" s="145"/>
      <c r="V12" s="137"/>
      <c r="W12" s="137"/>
      <c r="X12" s="137"/>
      <c r="Y12" s="137"/>
      <c r="Z12" s="137"/>
      <c r="AA12" s="137"/>
      <c r="AB12" s="137"/>
      <c r="AC12" s="137"/>
      <c r="AD12" s="137"/>
      <c r="AE12" s="137"/>
      <c r="AF12" s="137"/>
      <c r="AG12" s="137"/>
    </row>
    <row r="13" spans="1:33" ht="22.5" outlineLevel="1" x14ac:dyDescent="0.2">
      <c r="A13" s="138">
        <v>3</v>
      </c>
      <c r="B13" s="138" t="s">
        <v>109</v>
      </c>
      <c r="C13" s="167" t="s">
        <v>110</v>
      </c>
      <c r="D13" s="145" t="s">
        <v>107</v>
      </c>
      <c r="E13" s="150">
        <v>19.27</v>
      </c>
      <c r="F13" s="153"/>
      <c r="G13" s="153">
        <f>E13*F13</f>
        <v>0</v>
      </c>
      <c r="H13" s="153">
        <v>0</v>
      </c>
      <c r="I13" s="153">
        <f>ROUND(E13*H13,2)</f>
        <v>0</v>
      </c>
      <c r="J13" s="153">
        <v>308</v>
      </c>
      <c r="K13" s="153">
        <f>ROUND(E13*J13,2)</f>
        <v>5935.16</v>
      </c>
      <c r="L13" s="153">
        <v>21</v>
      </c>
      <c r="M13" s="153">
        <f>G13*(1+L13/100)</f>
        <v>0</v>
      </c>
      <c r="N13" s="145">
        <v>0</v>
      </c>
      <c r="O13" s="145">
        <f>ROUND(E13*N13,5)</f>
        <v>0</v>
      </c>
      <c r="P13" s="145">
        <v>0</v>
      </c>
      <c r="Q13" s="145">
        <f>ROUND(E13*P13,5)</f>
        <v>0</v>
      </c>
      <c r="R13" s="145"/>
      <c r="S13" s="145"/>
      <c r="T13" s="146">
        <v>0.65200000000000002</v>
      </c>
      <c r="U13" s="145">
        <f>ROUND(E13*T13,2)</f>
        <v>12.56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</row>
    <row r="14" spans="1:33" outlineLevel="1" x14ac:dyDescent="0.2">
      <c r="A14" s="138"/>
      <c r="B14" s="138"/>
      <c r="C14" s="168" t="s">
        <v>111</v>
      </c>
      <c r="D14" s="147"/>
      <c r="E14" s="151">
        <v>19.27</v>
      </c>
      <c r="F14" s="153"/>
      <c r="G14" s="153"/>
      <c r="H14" s="153"/>
      <c r="I14" s="153"/>
      <c r="J14" s="153"/>
      <c r="K14" s="153"/>
      <c r="L14" s="153"/>
      <c r="M14" s="153"/>
      <c r="N14" s="145"/>
      <c r="O14" s="145"/>
      <c r="P14" s="145"/>
      <c r="Q14" s="145"/>
      <c r="R14" s="145"/>
      <c r="S14" s="145"/>
      <c r="T14" s="146"/>
      <c r="U14" s="145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</row>
    <row r="15" spans="1:33" ht="22.5" outlineLevel="1" x14ac:dyDescent="0.2">
      <c r="A15" s="138">
        <v>4</v>
      </c>
      <c r="B15" s="138" t="s">
        <v>112</v>
      </c>
      <c r="C15" s="167" t="s">
        <v>113</v>
      </c>
      <c r="D15" s="145" t="s">
        <v>107</v>
      </c>
      <c r="E15" s="150">
        <v>19.27</v>
      </c>
      <c r="F15" s="153"/>
      <c r="G15" s="153">
        <f t="shared" ref="G15:G16" si="0">E15*F15</f>
        <v>0</v>
      </c>
      <c r="H15" s="153">
        <v>0</v>
      </c>
      <c r="I15" s="153">
        <f>ROUND(E15*H15,2)</f>
        <v>0</v>
      </c>
      <c r="J15" s="153">
        <v>296.5</v>
      </c>
      <c r="K15" s="153">
        <f>ROUND(E15*J15,2)</f>
        <v>5713.56</v>
      </c>
      <c r="L15" s="153">
        <v>21</v>
      </c>
      <c r="M15" s="153">
        <f>G15*(1+L15/100)</f>
        <v>0</v>
      </c>
      <c r="N15" s="145">
        <v>0</v>
      </c>
      <c r="O15" s="145">
        <f>ROUND(E15*N15,5)</f>
        <v>0</v>
      </c>
      <c r="P15" s="145">
        <v>0</v>
      </c>
      <c r="Q15" s="145">
        <f>ROUND(E15*P15,5)</f>
        <v>0</v>
      </c>
      <c r="R15" s="145"/>
      <c r="S15" s="145"/>
      <c r="T15" s="146">
        <v>1.0999999999999999E-2</v>
      </c>
      <c r="U15" s="145">
        <f>ROUND(E15*T15,2)</f>
        <v>0.21</v>
      </c>
      <c r="V15" s="137"/>
      <c r="W15" s="137"/>
      <c r="X15" s="137"/>
      <c r="Y15" s="137"/>
      <c r="Z15" s="137"/>
      <c r="AA15" s="137"/>
      <c r="AB15" s="137"/>
      <c r="AC15" s="137"/>
      <c r="AD15" s="137"/>
      <c r="AE15" s="137"/>
      <c r="AF15" s="137"/>
      <c r="AG15" s="137"/>
    </row>
    <row r="16" spans="1:33" outlineLevel="1" x14ac:dyDescent="0.2">
      <c r="A16" s="138">
        <v>5</v>
      </c>
      <c r="B16" s="138" t="s">
        <v>114</v>
      </c>
      <c r="C16" s="167" t="s">
        <v>115</v>
      </c>
      <c r="D16" s="145" t="s">
        <v>107</v>
      </c>
      <c r="E16" s="150">
        <v>192.7</v>
      </c>
      <c r="F16" s="153"/>
      <c r="G16" s="153">
        <f t="shared" si="0"/>
        <v>0</v>
      </c>
      <c r="H16" s="153">
        <v>0</v>
      </c>
      <c r="I16" s="153">
        <f>ROUND(E16*H16,2)</f>
        <v>0</v>
      </c>
      <c r="J16" s="153">
        <v>23.9</v>
      </c>
      <c r="K16" s="153">
        <f>ROUND(E16*J16,2)</f>
        <v>4605.53</v>
      </c>
      <c r="L16" s="153">
        <v>21</v>
      </c>
      <c r="M16" s="153">
        <f>G16*(1+L16/100)</f>
        <v>0</v>
      </c>
      <c r="N16" s="145">
        <v>0</v>
      </c>
      <c r="O16" s="145">
        <f>ROUND(E16*N16,5)</f>
        <v>0</v>
      </c>
      <c r="P16" s="145">
        <v>0</v>
      </c>
      <c r="Q16" s="145">
        <f>ROUND(E16*P16,5)</f>
        <v>0</v>
      </c>
      <c r="R16" s="145"/>
      <c r="S16" s="145"/>
      <c r="T16" s="146">
        <v>0</v>
      </c>
      <c r="U16" s="145">
        <f>ROUND(E16*T16,2)</f>
        <v>0</v>
      </c>
      <c r="V16" s="137"/>
      <c r="W16" s="137"/>
      <c r="X16" s="137"/>
      <c r="Y16" s="137"/>
      <c r="Z16" s="137"/>
      <c r="AA16" s="137"/>
      <c r="AB16" s="137"/>
      <c r="AC16" s="137"/>
      <c r="AD16" s="137"/>
      <c r="AE16" s="137"/>
      <c r="AF16" s="137"/>
      <c r="AG16" s="137"/>
    </row>
    <row r="17" spans="1:33" outlineLevel="1" x14ac:dyDescent="0.2">
      <c r="A17" s="138"/>
      <c r="B17" s="138"/>
      <c r="C17" s="168" t="s">
        <v>116</v>
      </c>
      <c r="D17" s="147"/>
      <c r="E17" s="151">
        <v>192.7</v>
      </c>
      <c r="F17" s="153"/>
      <c r="G17" s="153"/>
      <c r="H17" s="153"/>
      <c r="I17" s="153"/>
      <c r="J17" s="153"/>
      <c r="K17" s="153"/>
      <c r="L17" s="153"/>
      <c r="M17" s="153"/>
      <c r="N17" s="145"/>
      <c r="O17" s="145"/>
      <c r="P17" s="145"/>
      <c r="Q17" s="145"/>
      <c r="R17" s="145"/>
      <c r="S17" s="145"/>
      <c r="T17" s="146"/>
      <c r="U17" s="145"/>
      <c r="V17" s="137"/>
      <c r="W17" s="137"/>
      <c r="X17" s="137"/>
      <c r="Y17" s="137"/>
      <c r="Z17" s="137"/>
      <c r="AA17" s="137"/>
      <c r="AB17" s="137"/>
      <c r="AC17" s="137"/>
      <c r="AD17" s="137"/>
      <c r="AE17" s="137"/>
      <c r="AF17" s="137"/>
      <c r="AG17" s="137"/>
    </row>
    <row r="18" spans="1:33" outlineLevel="1" x14ac:dyDescent="0.2">
      <c r="A18" s="138">
        <v>6</v>
      </c>
      <c r="B18" s="138" t="s">
        <v>117</v>
      </c>
      <c r="C18" s="167" t="s">
        <v>118</v>
      </c>
      <c r="D18" s="145" t="s">
        <v>107</v>
      </c>
      <c r="E18" s="150">
        <v>19.27</v>
      </c>
      <c r="F18" s="153"/>
      <c r="G18" s="153">
        <f>E18*F18</f>
        <v>0</v>
      </c>
      <c r="H18" s="153">
        <v>0</v>
      </c>
      <c r="I18" s="153">
        <f>ROUND(E18*H18,2)</f>
        <v>0</v>
      </c>
      <c r="J18" s="153">
        <v>19.3</v>
      </c>
      <c r="K18" s="153">
        <f>ROUND(E18*J18,2)</f>
        <v>371.91</v>
      </c>
      <c r="L18" s="153">
        <v>21</v>
      </c>
      <c r="M18" s="153">
        <f>G18*(1+L18/100)</f>
        <v>0</v>
      </c>
      <c r="N18" s="145">
        <v>0</v>
      </c>
      <c r="O18" s="145">
        <f>ROUND(E18*N18,5)</f>
        <v>0</v>
      </c>
      <c r="P18" s="145">
        <v>0</v>
      </c>
      <c r="Q18" s="145">
        <f>ROUND(E18*P18,5)</f>
        <v>0</v>
      </c>
      <c r="R18" s="145"/>
      <c r="S18" s="145"/>
      <c r="T18" s="146">
        <v>8.9999999999999993E-3</v>
      </c>
      <c r="U18" s="145">
        <f>ROUND(E18*T18,2)</f>
        <v>0.17</v>
      </c>
      <c r="V18" s="137"/>
      <c r="W18" s="137"/>
      <c r="X18" s="137"/>
      <c r="Y18" s="137"/>
      <c r="Z18" s="137"/>
      <c r="AA18" s="137"/>
      <c r="AB18" s="137"/>
      <c r="AC18" s="137"/>
      <c r="AD18" s="137"/>
      <c r="AE18" s="137"/>
      <c r="AF18" s="137"/>
      <c r="AG18" s="137"/>
    </row>
    <row r="19" spans="1:33" ht="22.5" outlineLevel="1" x14ac:dyDescent="0.2">
      <c r="A19" s="138">
        <v>7</v>
      </c>
      <c r="B19" s="138" t="s">
        <v>119</v>
      </c>
      <c r="C19" s="167" t="s">
        <v>120</v>
      </c>
      <c r="D19" s="145" t="s">
        <v>107</v>
      </c>
      <c r="E19" s="150">
        <v>19.27</v>
      </c>
      <c r="F19" s="153"/>
      <c r="G19" s="153">
        <f>E19*F19</f>
        <v>0</v>
      </c>
      <c r="H19" s="153">
        <v>0</v>
      </c>
      <c r="I19" s="153">
        <f>ROUND(E19*H19,2)</f>
        <v>0</v>
      </c>
      <c r="J19" s="153">
        <v>513</v>
      </c>
      <c r="K19" s="153">
        <f>ROUND(E19*J19,2)</f>
        <v>9885.51</v>
      </c>
      <c r="L19" s="153">
        <v>21</v>
      </c>
      <c r="M19" s="153">
        <f>G19*(1+L19/100)</f>
        <v>0</v>
      </c>
      <c r="N19" s="145">
        <v>0</v>
      </c>
      <c r="O19" s="145">
        <f>ROUND(E19*N19,5)</f>
        <v>0</v>
      </c>
      <c r="P19" s="145">
        <v>0</v>
      </c>
      <c r="Q19" s="145">
        <f>ROUND(E19*P19,5)</f>
        <v>0</v>
      </c>
      <c r="R19" s="145"/>
      <c r="S19" s="145"/>
      <c r="T19" s="146">
        <v>0</v>
      </c>
      <c r="U19" s="145">
        <f>ROUND(E19*T19,2)</f>
        <v>0</v>
      </c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</row>
    <row r="20" spans="1:33" x14ac:dyDescent="0.2">
      <c r="A20" s="139" t="s">
        <v>100</v>
      </c>
      <c r="B20" s="139" t="s">
        <v>56</v>
      </c>
      <c r="C20" s="169" t="s">
        <v>57</v>
      </c>
      <c r="D20" s="148"/>
      <c r="E20" s="152"/>
      <c r="F20" s="154"/>
      <c r="G20" s="154">
        <f>SUM(G21:G64)</f>
        <v>0</v>
      </c>
      <c r="H20" s="154"/>
      <c r="I20" s="154">
        <f>SUM(I21:I64)</f>
        <v>578883.15</v>
      </c>
      <c r="J20" s="154"/>
      <c r="K20" s="154">
        <f>SUM(K21:K64)</f>
        <v>375211.91</v>
      </c>
      <c r="L20" s="154"/>
      <c r="M20" s="154">
        <f>SUM(M21:M64)</f>
        <v>0</v>
      </c>
      <c r="N20" s="148"/>
      <c r="O20" s="148">
        <f>SUM(O21:O64)</f>
        <v>10.503289999999998</v>
      </c>
      <c r="P20" s="148"/>
      <c r="Q20" s="148">
        <f>SUM(Q21:Q64)</f>
        <v>0</v>
      </c>
      <c r="R20" s="148"/>
      <c r="S20" s="148"/>
      <c r="T20" s="149"/>
      <c r="U20" s="148">
        <f>SUM(U21:U64)</f>
        <v>558.03</v>
      </c>
    </row>
    <row r="21" spans="1:33" outlineLevel="1" x14ac:dyDescent="0.2">
      <c r="A21" s="138">
        <v>8</v>
      </c>
      <c r="B21" s="138" t="s">
        <v>121</v>
      </c>
      <c r="C21" s="167" t="s">
        <v>122</v>
      </c>
      <c r="D21" s="145" t="s">
        <v>103</v>
      </c>
      <c r="E21" s="150">
        <v>38.54</v>
      </c>
      <c r="F21" s="153"/>
      <c r="G21" s="153">
        <f>E21*F21</f>
        <v>0</v>
      </c>
      <c r="H21" s="153">
        <v>50.93</v>
      </c>
      <c r="I21" s="153">
        <f>ROUND(E21*H21,2)</f>
        <v>1962.84</v>
      </c>
      <c r="J21" s="153">
        <v>85.07</v>
      </c>
      <c r="K21" s="153">
        <f>ROUND(E21*J21,2)</f>
        <v>3278.6</v>
      </c>
      <c r="L21" s="153">
        <v>21</v>
      </c>
      <c r="M21" s="153">
        <f>G21*(1+L21/100)</f>
        <v>0</v>
      </c>
      <c r="N21" s="145">
        <v>3.2000000000000003E-4</v>
      </c>
      <c r="O21" s="145">
        <f>ROUND(E21*N21,5)</f>
        <v>1.2330000000000001E-2</v>
      </c>
      <c r="P21" s="145">
        <v>0</v>
      </c>
      <c r="Q21" s="145">
        <f>ROUND(E21*P21,5)</f>
        <v>0</v>
      </c>
      <c r="R21" s="145"/>
      <c r="S21" s="145"/>
      <c r="T21" s="146">
        <v>0.16</v>
      </c>
      <c r="U21" s="145">
        <f>ROUND(E21*T21,2)</f>
        <v>6.17</v>
      </c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</row>
    <row r="22" spans="1:33" ht="22.5" outlineLevel="1" x14ac:dyDescent="0.2">
      <c r="A22" s="138"/>
      <c r="B22" s="138"/>
      <c r="C22" s="168" t="s">
        <v>123</v>
      </c>
      <c r="D22" s="147"/>
      <c r="E22" s="151">
        <v>38.54</v>
      </c>
      <c r="F22" s="153"/>
      <c r="G22" s="153"/>
      <c r="H22" s="153"/>
      <c r="I22" s="153"/>
      <c r="J22" s="153"/>
      <c r="K22" s="153"/>
      <c r="L22" s="153"/>
      <c r="M22" s="153"/>
      <c r="N22" s="145"/>
      <c r="O22" s="145"/>
      <c r="P22" s="145"/>
      <c r="Q22" s="145"/>
      <c r="R22" s="145"/>
      <c r="S22" s="145"/>
      <c r="T22" s="146"/>
      <c r="U22" s="145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</row>
    <row r="23" spans="1:33" outlineLevel="1" x14ac:dyDescent="0.2">
      <c r="A23" s="138">
        <v>9</v>
      </c>
      <c r="B23" s="138" t="s">
        <v>124</v>
      </c>
      <c r="C23" s="167" t="s">
        <v>125</v>
      </c>
      <c r="D23" s="145" t="s">
        <v>103</v>
      </c>
      <c r="E23" s="150">
        <v>48.539499999999997</v>
      </c>
      <c r="F23" s="153"/>
      <c r="G23" s="153">
        <f>E23*F23</f>
        <v>0</v>
      </c>
      <c r="H23" s="153">
        <v>19.43</v>
      </c>
      <c r="I23" s="153">
        <f>ROUND(E23*H23,2)</f>
        <v>943.12</v>
      </c>
      <c r="J23" s="153">
        <v>37.17</v>
      </c>
      <c r="K23" s="153">
        <f>ROUND(E23*J23,2)</f>
        <v>1804.21</v>
      </c>
      <c r="L23" s="153">
        <v>21</v>
      </c>
      <c r="M23" s="153">
        <f>G23*(1+L23/100)</f>
        <v>0</v>
      </c>
      <c r="N23" s="145">
        <v>4.0000000000000003E-5</v>
      </c>
      <c r="O23" s="145">
        <f>ROUND(E23*N23,5)</f>
        <v>1.9400000000000001E-3</v>
      </c>
      <c r="P23" s="145">
        <v>0</v>
      </c>
      <c r="Q23" s="145">
        <f>ROUND(E23*P23,5)</f>
        <v>0</v>
      </c>
      <c r="R23" s="145"/>
      <c r="S23" s="145"/>
      <c r="T23" s="146">
        <v>7.8E-2</v>
      </c>
      <c r="U23" s="145">
        <f>ROUND(E23*T23,2)</f>
        <v>3.79</v>
      </c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</row>
    <row r="24" spans="1:33" ht="22.5" outlineLevel="1" x14ac:dyDescent="0.2">
      <c r="A24" s="138"/>
      <c r="B24" s="138"/>
      <c r="C24" s="168" t="s">
        <v>126</v>
      </c>
      <c r="D24" s="147"/>
      <c r="E24" s="151">
        <v>48.539499999999997</v>
      </c>
      <c r="F24" s="153"/>
      <c r="G24" s="153"/>
      <c r="H24" s="153"/>
      <c r="I24" s="153"/>
      <c r="J24" s="153"/>
      <c r="K24" s="153"/>
      <c r="L24" s="153"/>
      <c r="M24" s="153"/>
      <c r="N24" s="145"/>
      <c r="O24" s="145"/>
      <c r="P24" s="145"/>
      <c r="Q24" s="145"/>
      <c r="R24" s="145"/>
      <c r="S24" s="145"/>
      <c r="T24" s="146"/>
      <c r="U24" s="145"/>
      <c r="V24" s="137"/>
      <c r="W24" s="137"/>
      <c r="X24" s="137"/>
      <c r="Y24" s="137"/>
      <c r="Z24" s="137"/>
      <c r="AA24" s="137"/>
      <c r="AB24" s="137"/>
      <c r="AC24" s="137"/>
      <c r="AD24" s="137"/>
      <c r="AE24" s="137"/>
      <c r="AF24" s="137"/>
      <c r="AG24" s="137"/>
    </row>
    <row r="25" spans="1:33" outlineLevel="1" x14ac:dyDescent="0.2">
      <c r="A25" s="138">
        <v>10</v>
      </c>
      <c r="B25" s="138" t="s">
        <v>127</v>
      </c>
      <c r="C25" s="167" t="s">
        <v>128</v>
      </c>
      <c r="D25" s="145" t="s">
        <v>103</v>
      </c>
      <c r="E25" s="150">
        <v>218.30350000000001</v>
      </c>
      <c r="F25" s="153"/>
      <c r="G25" s="153">
        <f>E25*F25</f>
        <v>0</v>
      </c>
      <c r="H25" s="153">
        <v>4.62</v>
      </c>
      <c r="I25" s="153">
        <f>ROUND(E25*H25,2)</f>
        <v>1008.56</v>
      </c>
      <c r="J25" s="153">
        <v>61.280000000000008</v>
      </c>
      <c r="K25" s="153">
        <f>ROUND(E25*J25,2)</f>
        <v>13377.64</v>
      </c>
      <c r="L25" s="153">
        <v>21</v>
      </c>
      <c r="M25" s="153">
        <f>G25*(1+L25/100)</f>
        <v>0</v>
      </c>
      <c r="N25" s="145">
        <v>2.0000000000000002E-5</v>
      </c>
      <c r="O25" s="145">
        <f>ROUND(E25*N25,5)</f>
        <v>4.3699999999999998E-3</v>
      </c>
      <c r="P25" s="145">
        <v>0</v>
      </c>
      <c r="Q25" s="145">
        <f>ROUND(E25*P25,5)</f>
        <v>0</v>
      </c>
      <c r="R25" s="145"/>
      <c r="S25" s="145"/>
      <c r="T25" s="146">
        <v>0.11</v>
      </c>
      <c r="U25" s="145">
        <f>ROUND(E25*T25,2)</f>
        <v>24.01</v>
      </c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</row>
    <row r="26" spans="1:33" ht="22.5" outlineLevel="1" x14ac:dyDescent="0.2">
      <c r="A26" s="138"/>
      <c r="B26" s="138"/>
      <c r="C26" s="168" t="s">
        <v>129</v>
      </c>
      <c r="D26" s="147"/>
      <c r="E26" s="151">
        <v>218.30350000000001</v>
      </c>
      <c r="F26" s="153"/>
      <c r="G26" s="153"/>
      <c r="H26" s="153"/>
      <c r="I26" s="153"/>
      <c r="J26" s="153"/>
      <c r="K26" s="153"/>
      <c r="L26" s="153"/>
      <c r="M26" s="153"/>
      <c r="N26" s="145"/>
      <c r="O26" s="145"/>
      <c r="P26" s="145"/>
      <c r="Q26" s="145"/>
      <c r="R26" s="145"/>
      <c r="S26" s="145"/>
      <c r="T26" s="146"/>
      <c r="U26" s="145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7"/>
    </row>
    <row r="27" spans="1:33" outlineLevel="1" x14ac:dyDescent="0.2">
      <c r="A27" s="138">
        <v>11</v>
      </c>
      <c r="B27" s="138" t="s">
        <v>130</v>
      </c>
      <c r="C27" s="167" t="s">
        <v>131</v>
      </c>
      <c r="D27" s="145" t="s">
        <v>103</v>
      </c>
      <c r="E27" s="150">
        <v>218.30350000000001</v>
      </c>
      <c r="F27" s="153"/>
      <c r="G27" s="153">
        <f>E27*F27</f>
        <v>0</v>
      </c>
      <c r="H27" s="153">
        <v>45.8</v>
      </c>
      <c r="I27" s="153">
        <f>ROUND(E27*H27,2)</f>
        <v>9998.2999999999993</v>
      </c>
      <c r="J27" s="153">
        <v>35.799999999999997</v>
      </c>
      <c r="K27" s="153">
        <f>ROUND(E27*J27,2)</f>
        <v>7815.27</v>
      </c>
      <c r="L27" s="153">
        <v>21</v>
      </c>
      <c r="M27" s="153">
        <f>G27*(1+L27/100)</f>
        <v>0</v>
      </c>
      <c r="N27" s="145">
        <v>3.5E-4</v>
      </c>
      <c r="O27" s="145">
        <f>ROUND(E27*N27,5)</f>
        <v>7.6410000000000006E-2</v>
      </c>
      <c r="P27" s="145">
        <v>0</v>
      </c>
      <c r="Q27" s="145">
        <f>ROUND(E27*P27,5)</f>
        <v>0</v>
      </c>
      <c r="R27" s="145"/>
      <c r="S27" s="145"/>
      <c r="T27" s="146">
        <v>7.0000000000000007E-2</v>
      </c>
      <c r="U27" s="145">
        <f>ROUND(E27*T27,2)</f>
        <v>15.28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  <c r="AF27" s="137"/>
      <c r="AG27" s="137"/>
    </row>
    <row r="28" spans="1:33" outlineLevel="1" x14ac:dyDescent="0.2">
      <c r="A28" s="138"/>
      <c r="B28" s="138"/>
      <c r="C28" s="168" t="s">
        <v>132</v>
      </c>
      <c r="D28" s="147"/>
      <c r="E28" s="151">
        <v>218.30350000000001</v>
      </c>
      <c r="F28" s="153"/>
      <c r="G28" s="153"/>
      <c r="H28" s="153"/>
      <c r="I28" s="153"/>
      <c r="J28" s="153"/>
      <c r="K28" s="153"/>
      <c r="L28" s="153"/>
      <c r="M28" s="153"/>
      <c r="N28" s="145"/>
      <c r="O28" s="145"/>
      <c r="P28" s="145"/>
      <c r="Q28" s="145"/>
      <c r="R28" s="145"/>
      <c r="S28" s="145"/>
      <c r="T28" s="146"/>
      <c r="U28" s="145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</row>
    <row r="29" spans="1:33" outlineLevel="1" x14ac:dyDescent="0.2">
      <c r="A29" s="138">
        <v>12</v>
      </c>
      <c r="B29" s="138" t="s">
        <v>133</v>
      </c>
      <c r="C29" s="167" t="s">
        <v>134</v>
      </c>
      <c r="D29" s="145" t="s">
        <v>135</v>
      </c>
      <c r="E29" s="150">
        <v>102.76</v>
      </c>
      <c r="F29" s="153"/>
      <c r="G29" s="153">
        <f>E29*F29</f>
        <v>0</v>
      </c>
      <c r="H29" s="153">
        <v>48.14</v>
      </c>
      <c r="I29" s="153">
        <f>ROUND(E29*H29,2)</f>
        <v>4946.87</v>
      </c>
      <c r="J29" s="153">
        <v>26.260000000000005</v>
      </c>
      <c r="K29" s="153">
        <f>ROUND(E29*J29,2)</f>
        <v>2698.48</v>
      </c>
      <c r="L29" s="153">
        <v>21</v>
      </c>
      <c r="M29" s="153">
        <f>G29*(1+L29/100)</f>
        <v>0</v>
      </c>
      <c r="N29" s="145">
        <v>1.2E-4</v>
      </c>
      <c r="O29" s="145">
        <f>ROUND(E29*N29,5)</f>
        <v>1.2330000000000001E-2</v>
      </c>
      <c r="P29" s="145">
        <v>0</v>
      </c>
      <c r="Q29" s="145">
        <f>ROUND(E29*P29,5)</f>
        <v>0</v>
      </c>
      <c r="R29" s="145"/>
      <c r="S29" s="145"/>
      <c r="T29" s="146">
        <v>0.05</v>
      </c>
      <c r="U29" s="145">
        <f>ROUND(E29*T29,2)</f>
        <v>5.14</v>
      </c>
      <c r="V29" s="137"/>
      <c r="W29" s="137"/>
      <c r="X29" s="137"/>
      <c r="Y29" s="137"/>
      <c r="Z29" s="137"/>
      <c r="AA29" s="137"/>
      <c r="AB29" s="137"/>
      <c r="AC29" s="137"/>
      <c r="AD29" s="137"/>
      <c r="AE29" s="137"/>
      <c r="AF29" s="137"/>
      <c r="AG29" s="137"/>
    </row>
    <row r="30" spans="1:33" ht="22.5" outlineLevel="1" x14ac:dyDescent="0.2">
      <c r="A30" s="138"/>
      <c r="B30" s="138"/>
      <c r="C30" s="168" t="s">
        <v>136</v>
      </c>
      <c r="D30" s="147"/>
      <c r="E30" s="151">
        <v>102.76</v>
      </c>
      <c r="F30" s="153"/>
      <c r="G30" s="153"/>
      <c r="H30" s="153"/>
      <c r="I30" s="153"/>
      <c r="J30" s="153"/>
      <c r="K30" s="153"/>
      <c r="L30" s="153"/>
      <c r="M30" s="153"/>
      <c r="N30" s="145"/>
      <c r="O30" s="145"/>
      <c r="P30" s="145"/>
      <c r="Q30" s="145"/>
      <c r="R30" s="145"/>
      <c r="S30" s="145"/>
      <c r="T30" s="146"/>
      <c r="U30" s="145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7"/>
    </row>
    <row r="31" spans="1:33" outlineLevel="1" x14ac:dyDescent="0.2">
      <c r="A31" s="138">
        <v>13</v>
      </c>
      <c r="B31" s="138" t="s">
        <v>137</v>
      </c>
      <c r="C31" s="167" t="s">
        <v>138</v>
      </c>
      <c r="D31" s="145" t="s">
        <v>139</v>
      </c>
      <c r="E31" s="150">
        <v>42</v>
      </c>
      <c r="F31" s="153"/>
      <c r="G31" s="153">
        <f t="shared" ref="G31:G32" si="1">E31*F31</f>
        <v>0</v>
      </c>
      <c r="H31" s="153">
        <v>15.27</v>
      </c>
      <c r="I31" s="153">
        <f>ROUND(E31*H31,2)</f>
        <v>641.34</v>
      </c>
      <c r="J31" s="153">
        <v>84.13000000000001</v>
      </c>
      <c r="K31" s="153">
        <f>ROUND(E31*J31,2)</f>
        <v>3533.46</v>
      </c>
      <c r="L31" s="153">
        <v>21</v>
      </c>
      <c r="M31" s="153">
        <f>G31*(1+L31/100)</f>
        <v>0</v>
      </c>
      <c r="N31" s="145">
        <v>2.0000000000000002E-5</v>
      </c>
      <c r="O31" s="145">
        <f>ROUND(E31*N31,5)</f>
        <v>8.4000000000000003E-4</v>
      </c>
      <c r="P31" s="145">
        <v>0</v>
      </c>
      <c r="Q31" s="145">
        <f>ROUND(E31*P31,5)</f>
        <v>0</v>
      </c>
      <c r="R31" s="145"/>
      <c r="S31" s="145"/>
      <c r="T31" s="146">
        <v>0.16</v>
      </c>
      <c r="U31" s="145">
        <f>ROUND(E31*T31,2)</f>
        <v>6.72</v>
      </c>
      <c r="V31" s="137"/>
      <c r="W31" s="137"/>
      <c r="X31" s="137"/>
      <c r="Y31" s="137"/>
      <c r="Z31" s="137"/>
      <c r="AA31" s="137"/>
      <c r="AB31" s="137"/>
      <c r="AC31" s="137"/>
      <c r="AD31" s="137"/>
      <c r="AE31" s="137"/>
      <c r="AF31" s="137"/>
      <c r="AG31" s="137"/>
    </row>
    <row r="32" spans="1:33" outlineLevel="1" x14ac:dyDescent="0.2">
      <c r="A32" s="138">
        <v>14</v>
      </c>
      <c r="B32" s="138" t="s">
        <v>140</v>
      </c>
      <c r="C32" s="167" t="s">
        <v>141</v>
      </c>
      <c r="D32" s="145" t="s">
        <v>135</v>
      </c>
      <c r="E32" s="150">
        <v>85.21</v>
      </c>
      <c r="F32" s="153"/>
      <c r="G32" s="153">
        <f t="shared" si="1"/>
        <v>0</v>
      </c>
      <c r="H32" s="153">
        <v>68.5</v>
      </c>
      <c r="I32" s="153">
        <f>ROUND(E32*H32,2)</f>
        <v>5836.89</v>
      </c>
      <c r="J32" s="153">
        <v>0</v>
      </c>
      <c r="K32" s="153">
        <f>ROUND(E32*J32,2)</f>
        <v>0</v>
      </c>
      <c r="L32" s="153">
        <v>21</v>
      </c>
      <c r="M32" s="153">
        <f>G32*(1+L32/100)</f>
        <v>0</v>
      </c>
      <c r="N32" s="145">
        <v>4.4999999999999999E-4</v>
      </c>
      <c r="O32" s="145">
        <f>ROUND(E32*N32,5)</f>
        <v>3.8339999999999999E-2</v>
      </c>
      <c r="P32" s="145">
        <v>0</v>
      </c>
      <c r="Q32" s="145">
        <f>ROUND(E32*P32,5)</f>
        <v>0</v>
      </c>
      <c r="R32" s="145"/>
      <c r="S32" s="145"/>
      <c r="T32" s="146">
        <v>0</v>
      </c>
      <c r="U32" s="145">
        <f>ROUND(E32*T32,2)</f>
        <v>0</v>
      </c>
      <c r="V32" s="137"/>
      <c r="W32" s="137"/>
      <c r="X32" s="137"/>
      <c r="Y32" s="137"/>
      <c r="Z32" s="137"/>
      <c r="AA32" s="137"/>
      <c r="AB32" s="137"/>
      <c r="AC32" s="137"/>
      <c r="AD32" s="137"/>
      <c r="AE32" s="137"/>
      <c r="AF32" s="137"/>
      <c r="AG32" s="137"/>
    </row>
    <row r="33" spans="1:33" outlineLevel="1" x14ac:dyDescent="0.2">
      <c r="A33" s="138"/>
      <c r="B33" s="138"/>
      <c r="C33" s="168" t="s">
        <v>142</v>
      </c>
      <c r="D33" s="147"/>
      <c r="E33" s="151">
        <v>85.21</v>
      </c>
      <c r="F33" s="153"/>
      <c r="G33" s="153"/>
      <c r="H33" s="153"/>
      <c r="I33" s="153"/>
      <c r="J33" s="153"/>
      <c r="K33" s="153"/>
      <c r="L33" s="153"/>
      <c r="M33" s="153"/>
      <c r="N33" s="145"/>
      <c r="O33" s="145"/>
      <c r="P33" s="145"/>
      <c r="Q33" s="145"/>
      <c r="R33" s="145"/>
      <c r="S33" s="145"/>
      <c r="T33" s="146"/>
      <c r="U33" s="145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</row>
    <row r="34" spans="1:33" outlineLevel="1" x14ac:dyDescent="0.2">
      <c r="A34" s="138">
        <v>15</v>
      </c>
      <c r="B34" s="138" t="s">
        <v>143</v>
      </c>
      <c r="C34" s="167" t="s">
        <v>144</v>
      </c>
      <c r="D34" s="145" t="s">
        <v>135</v>
      </c>
      <c r="E34" s="150">
        <v>31.15</v>
      </c>
      <c r="F34" s="153"/>
      <c r="G34" s="153">
        <f>E34*F34</f>
        <v>0</v>
      </c>
      <c r="H34" s="153">
        <v>40.44</v>
      </c>
      <c r="I34" s="153">
        <f>ROUND(E34*H34,2)</f>
        <v>1259.71</v>
      </c>
      <c r="J34" s="153">
        <v>87.56</v>
      </c>
      <c r="K34" s="153">
        <f>ROUND(E34*J34,2)</f>
        <v>2727.49</v>
      </c>
      <c r="L34" s="153">
        <v>21</v>
      </c>
      <c r="M34" s="153">
        <f>G34*(1+L34/100)</f>
        <v>0</v>
      </c>
      <c r="N34" s="145">
        <v>2.0000000000000002E-5</v>
      </c>
      <c r="O34" s="145">
        <f>ROUND(E34*N34,5)</f>
        <v>6.2E-4</v>
      </c>
      <c r="P34" s="145">
        <v>0</v>
      </c>
      <c r="Q34" s="145">
        <f>ROUND(E34*P34,5)</f>
        <v>0</v>
      </c>
      <c r="R34" s="145"/>
      <c r="S34" s="145"/>
      <c r="T34" s="146">
        <v>0.16</v>
      </c>
      <c r="U34" s="145">
        <f>ROUND(E34*T34,2)</f>
        <v>4.9800000000000004</v>
      </c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</row>
    <row r="35" spans="1:33" outlineLevel="1" x14ac:dyDescent="0.2">
      <c r="A35" s="138"/>
      <c r="B35" s="138"/>
      <c r="C35" s="168" t="s">
        <v>145</v>
      </c>
      <c r="D35" s="147"/>
      <c r="E35" s="151">
        <v>31.15</v>
      </c>
      <c r="F35" s="153"/>
      <c r="G35" s="153"/>
      <c r="H35" s="153"/>
      <c r="I35" s="153"/>
      <c r="J35" s="153"/>
      <c r="K35" s="153"/>
      <c r="L35" s="153"/>
      <c r="M35" s="153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</row>
    <row r="36" spans="1:33" outlineLevel="1" x14ac:dyDescent="0.2">
      <c r="A36" s="138">
        <v>16</v>
      </c>
      <c r="B36" s="138" t="s">
        <v>146</v>
      </c>
      <c r="C36" s="167" t="s">
        <v>147</v>
      </c>
      <c r="D36" s="145" t="s">
        <v>103</v>
      </c>
      <c r="E36" s="150">
        <v>25.998000000000001</v>
      </c>
      <c r="F36" s="153"/>
      <c r="G36" s="153">
        <f>E36*F36</f>
        <v>0</v>
      </c>
      <c r="H36" s="153">
        <v>1160.03</v>
      </c>
      <c r="I36" s="153">
        <f>ROUND(E36*H36,2)</f>
        <v>30158.46</v>
      </c>
      <c r="J36" s="153">
        <v>274.97000000000003</v>
      </c>
      <c r="K36" s="153">
        <f>ROUND(E36*J36,2)</f>
        <v>7148.67</v>
      </c>
      <c r="L36" s="153">
        <v>21</v>
      </c>
      <c r="M36" s="153">
        <f>G36*(1+L36/100)</f>
        <v>0</v>
      </c>
      <c r="N36" s="145">
        <v>1.021E-2</v>
      </c>
      <c r="O36" s="145">
        <f>ROUND(E36*N36,5)</f>
        <v>0.26544000000000001</v>
      </c>
      <c r="P36" s="145">
        <v>0</v>
      </c>
      <c r="Q36" s="145">
        <f>ROUND(E36*P36,5)</f>
        <v>0</v>
      </c>
      <c r="R36" s="145"/>
      <c r="S36" s="145"/>
      <c r="T36" s="146">
        <v>0.49299999999999999</v>
      </c>
      <c r="U36" s="145">
        <f>ROUND(E36*T36,2)</f>
        <v>12.82</v>
      </c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</row>
    <row r="37" spans="1:33" outlineLevel="1" x14ac:dyDescent="0.2">
      <c r="A37" s="138"/>
      <c r="B37" s="138"/>
      <c r="C37" s="168" t="s">
        <v>148</v>
      </c>
      <c r="D37" s="147"/>
      <c r="E37" s="151">
        <v>25.998000000000001</v>
      </c>
      <c r="F37" s="153"/>
      <c r="G37" s="153"/>
      <c r="H37" s="153"/>
      <c r="I37" s="153"/>
      <c r="J37" s="153"/>
      <c r="K37" s="153"/>
      <c r="L37" s="153"/>
      <c r="M37" s="153"/>
      <c r="N37" s="145"/>
      <c r="O37" s="145"/>
      <c r="P37" s="145"/>
      <c r="Q37" s="145"/>
      <c r="R37" s="145"/>
      <c r="S37" s="145"/>
      <c r="T37" s="146"/>
      <c r="U37" s="145"/>
      <c r="V37" s="137"/>
      <c r="W37" s="137"/>
      <c r="X37" s="137"/>
      <c r="Y37" s="137"/>
      <c r="Z37" s="137"/>
      <c r="AA37" s="137"/>
      <c r="AB37" s="137"/>
      <c r="AC37" s="137"/>
      <c r="AD37" s="137"/>
      <c r="AE37" s="137"/>
      <c r="AF37" s="137"/>
      <c r="AG37" s="137"/>
    </row>
    <row r="38" spans="1:33" outlineLevel="1" x14ac:dyDescent="0.2">
      <c r="A38" s="138">
        <v>17</v>
      </c>
      <c r="B38" s="138" t="s">
        <v>149</v>
      </c>
      <c r="C38" s="167" t="s">
        <v>150</v>
      </c>
      <c r="D38" s="145" t="s">
        <v>135</v>
      </c>
      <c r="E38" s="150">
        <v>71.67</v>
      </c>
      <c r="F38" s="153"/>
      <c r="G38" s="153">
        <f>E38*F38</f>
        <v>0</v>
      </c>
      <c r="H38" s="153">
        <v>274.81</v>
      </c>
      <c r="I38" s="153">
        <f>ROUND(E38*H38,2)</f>
        <v>19695.63</v>
      </c>
      <c r="J38" s="153">
        <v>112.19</v>
      </c>
      <c r="K38" s="153">
        <f>ROUND(E38*J38,2)</f>
        <v>8040.66</v>
      </c>
      <c r="L38" s="153">
        <v>21</v>
      </c>
      <c r="M38" s="153">
        <f>G38*(1+L38/100)</f>
        <v>0</v>
      </c>
      <c r="N38" s="145">
        <v>3.6999999999999999E-4</v>
      </c>
      <c r="O38" s="145">
        <f>ROUND(E38*N38,5)</f>
        <v>2.6519999999999998E-2</v>
      </c>
      <c r="P38" s="145">
        <v>0</v>
      </c>
      <c r="Q38" s="145">
        <f>ROUND(E38*P38,5)</f>
        <v>0</v>
      </c>
      <c r="R38" s="145"/>
      <c r="S38" s="145"/>
      <c r="T38" s="146">
        <v>0.21360000000000001</v>
      </c>
      <c r="U38" s="145">
        <f>ROUND(E38*T38,2)</f>
        <v>15.31</v>
      </c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</row>
    <row r="39" spans="1:33" outlineLevel="1" x14ac:dyDescent="0.2">
      <c r="A39" s="138"/>
      <c r="B39" s="138"/>
      <c r="C39" s="168" t="s">
        <v>151</v>
      </c>
      <c r="D39" s="147"/>
      <c r="E39" s="151">
        <v>71.67</v>
      </c>
      <c r="F39" s="153"/>
      <c r="G39" s="153"/>
      <c r="H39" s="153"/>
      <c r="I39" s="153"/>
      <c r="J39" s="153"/>
      <c r="K39" s="153"/>
      <c r="L39" s="153"/>
      <c r="M39" s="153"/>
      <c r="N39" s="145"/>
      <c r="O39" s="145"/>
      <c r="P39" s="145"/>
      <c r="Q39" s="145"/>
      <c r="R39" s="145"/>
      <c r="S39" s="145"/>
      <c r="T39" s="146"/>
      <c r="U39" s="145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</row>
    <row r="40" spans="1:33" ht="22.5" outlineLevel="1" x14ac:dyDescent="0.2">
      <c r="A40" s="138">
        <v>18</v>
      </c>
      <c r="B40" s="138" t="s">
        <v>152</v>
      </c>
      <c r="C40" s="167" t="s">
        <v>153</v>
      </c>
      <c r="D40" s="145" t="s">
        <v>103</v>
      </c>
      <c r="E40" s="150">
        <v>21.501000000000001</v>
      </c>
      <c r="F40" s="153"/>
      <c r="G40" s="153">
        <f>E40*F40</f>
        <v>0</v>
      </c>
      <c r="H40" s="153">
        <v>1182.72</v>
      </c>
      <c r="I40" s="153">
        <f>ROUND(E40*H40,2)</f>
        <v>25429.66</v>
      </c>
      <c r="J40" s="153">
        <v>473.28</v>
      </c>
      <c r="K40" s="153">
        <f>ROUND(E40*J40,2)</f>
        <v>10175.99</v>
      </c>
      <c r="L40" s="153">
        <v>21</v>
      </c>
      <c r="M40" s="153">
        <f>G40*(1+L40/100)</f>
        <v>0</v>
      </c>
      <c r="N40" s="145">
        <v>1.325E-2</v>
      </c>
      <c r="O40" s="145">
        <f>ROUND(E40*N40,5)</f>
        <v>0.28488999999999998</v>
      </c>
      <c r="P40" s="145">
        <v>0</v>
      </c>
      <c r="Q40" s="145">
        <f>ROUND(E40*P40,5)</f>
        <v>0</v>
      </c>
      <c r="R40" s="145"/>
      <c r="S40" s="145"/>
      <c r="T40" s="146">
        <v>0.85699999999999998</v>
      </c>
      <c r="U40" s="145">
        <f>ROUND(E40*T40,2)</f>
        <v>18.43</v>
      </c>
      <c r="V40" s="137"/>
      <c r="W40" s="137"/>
      <c r="X40" s="137"/>
      <c r="Y40" s="137"/>
      <c r="Z40" s="137"/>
      <c r="AA40" s="137"/>
      <c r="AB40" s="137"/>
      <c r="AC40" s="137"/>
      <c r="AD40" s="137"/>
      <c r="AE40" s="137"/>
      <c r="AF40" s="137"/>
      <c r="AG40" s="137"/>
    </row>
    <row r="41" spans="1:33" outlineLevel="1" x14ac:dyDescent="0.2">
      <c r="A41" s="138"/>
      <c r="B41" s="138"/>
      <c r="C41" s="168" t="s">
        <v>154</v>
      </c>
      <c r="D41" s="147"/>
      <c r="E41" s="151">
        <v>21.501000000000001</v>
      </c>
      <c r="F41" s="153"/>
      <c r="G41" s="153"/>
      <c r="H41" s="153"/>
      <c r="I41" s="153"/>
      <c r="J41" s="153"/>
      <c r="K41" s="153"/>
      <c r="L41" s="153"/>
      <c r="M41" s="153"/>
      <c r="N41" s="145"/>
      <c r="O41" s="145"/>
      <c r="P41" s="145"/>
      <c r="Q41" s="145"/>
      <c r="R41" s="145"/>
      <c r="S41" s="145"/>
      <c r="T41" s="146"/>
      <c r="U41" s="145"/>
      <c r="V41" s="137"/>
      <c r="W41" s="137"/>
      <c r="X41" s="137"/>
      <c r="Y41" s="137"/>
      <c r="Z41" s="137"/>
      <c r="AA41" s="137"/>
      <c r="AB41" s="137"/>
      <c r="AC41" s="137"/>
      <c r="AD41" s="137"/>
      <c r="AE41" s="137"/>
      <c r="AF41" s="137"/>
      <c r="AG41" s="137"/>
    </row>
    <row r="42" spans="1:33" outlineLevel="1" x14ac:dyDescent="0.2">
      <c r="A42" s="138">
        <v>19</v>
      </c>
      <c r="B42" s="138" t="s">
        <v>155</v>
      </c>
      <c r="C42" s="167" t="s">
        <v>156</v>
      </c>
      <c r="D42" s="145" t="s">
        <v>103</v>
      </c>
      <c r="E42" s="150">
        <v>21.501000000000001</v>
      </c>
      <c r="F42" s="153"/>
      <c r="G42" s="153">
        <f>E42*F42</f>
        <v>0</v>
      </c>
      <c r="H42" s="153">
        <v>212.28</v>
      </c>
      <c r="I42" s="153">
        <f>ROUND(E42*H42,2)</f>
        <v>4564.2299999999996</v>
      </c>
      <c r="J42" s="153">
        <v>127.72</v>
      </c>
      <c r="K42" s="153">
        <f>ROUND(E42*J42,2)</f>
        <v>2746.11</v>
      </c>
      <c r="L42" s="153">
        <v>21</v>
      </c>
      <c r="M42" s="153">
        <f>G42*(1+L42/100)</f>
        <v>0</v>
      </c>
      <c r="N42" s="145">
        <v>2.63E-3</v>
      </c>
      <c r="O42" s="145">
        <f>ROUND(E42*N42,5)</f>
        <v>5.6550000000000003E-2</v>
      </c>
      <c r="P42" s="145">
        <v>0</v>
      </c>
      <c r="Q42" s="145">
        <f>ROUND(E42*P42,5)</f>
        <v>0</v>
      </c>
      <c r="R42" s="145"/>
      <c r="S42" s="145"/>
      <c r="T42" s="146">
        <v>0.22400999999999999</v>
      </c>
      <c r="U42" s="145">
        <f>ROUND(E42*T42,2)</f>
        <v>4.82</v>
      </c>
      <c r="V42" s="137"/>
      <c r="W42" s="137"/>
      <c r="X42" s="137"/>
      <c r="Y42" s="137"/>
      <c r="Z42" s="137"/>
      <c r="AA42" s="137"/>
      <c r="AB42" s="137"/>
      <c r="AC42" s="137"/>
      <c r="AD42" s="137"/>
      <c r="AE42" s="137"/>
      <c r="AF42" s="137"/>
      <c r="AG42" s="137"/>
    </row>
    <row r="43" spans="1:33" outlineLevel="1" x14ac:dyDescent="0.2">
      <c r="A43" s="138"/>
      <c r="B43" s="138"/>
      <c r="C43" s="168" t="s">
        <v>154</v>
      </c>
      <c r="D43" s="147"/>
      <c r="E43" s="151">
        <v>21.501000000000001</v>
      </c>
      <c r="F43" s="153"/>
      <c r="G43" s="153"/>
      <c r="H43" s="153"/>
      <c r="I43" s="153"/>
      <c r="J43" s="153"/>
      <c r="K43" s="153"/>
      <c r="L43" s="153"/>
      <c r="M43" s="153"/>
      <c r="N43" s="145"/>
      <c r="O43" s="145"/>
      <c r="P43" s="145"/>
      <c r="Q43" s="145"/>
      <c r="R43" s="145"/>
      <c r="S43" s="145"/>
      <c r="T43" s="146"/>
      <c r="U43" s="145"/>
      <c r="V43" s="137"/>
      <c r="W43" s="137"/>
      <c r="X43" s="137"/>
      <c r="Y43" s="137"/>
      <c r="Z43" s="137"/>
      <c r="AA43" s="137"/>
      <c r="AB43" s="137"/>
      <c r="AC43" s="137"/>
      <c r="AD43" s="137"/>
      <c r="AE43" s="137"/>
      <c r="AF43" s="137"/>
      <c r="AG43" s="137"/>
    </row>
    <row r="44" spans="1:33" outlineLevel="1" x14ac:dyDescent="0.2">
      <c r="A44" s="138">
        <v>20</v>
      </c>
      <c r="B44" s="138" t="s">
        <v>157</v>
      </c>
      <c r="C44" s="167" t="s">
        <v>158</v>
      </c>
      <c r="D44" s="145" t="s">
        <v>103</v>
      </c>
      <c r="E44" s="150">
        <v>21.501000000000001</v>
      </c>
      <c r="F44" s="153"/>
      <c r="G44" s="153">
        <f>E44*F44</f>
        <v>0</v>
      </c>
      <c r="H44" s="153">
        <v>136.6</v>
      </c>
      <c r="I44" s="153">
        <f>ROUND(E44*H44,2)</f>
        <v>2937.04</v>
      </c>
      <c r="J44" s="153">
        <v>106.9</v>
      </c>
      <c r="K44" s="153">
        <f>ROUND(E44*J44,2)</f>
        <v>2298.46</v>
      </c>
      <c r="L44" s="153">
        <v>21</v>
      </c>
      <c r="M44" s="153">
        <f>G44*(1+L44/100)</f>
        <v>0</v>
      </c>
      <c r="N44" s="145">
        <v>7.2000000000000005E-4</v>
      </c>
      <c r="O44" s="145">
        <f>ROUND(E44*N44,5)</f>
        <v>1.5480000000000001E-2</v>
      </c>
      <c r="P44" s="145">
        <v>0</v>
      </c>
      <c r="Q44" s="145">
        <f>ROUND(E44*P44,5)</f>
        <v>0</v>
      </c>
      <c r="R44" s="145"/>
      <c r="S44" s="145"/>
      <c r="T44" s="146">
        <v>0.21</v>
      </c>
      <c r="U44" s="145">
        <f>ROUND(E44*T44,2)</f>
        <v>4.5199999999999996</v>
      </c>
      <c r="V44" s="137"/>
      <c r="W44" s="137"/>
      <c r="X44" s="137"/>
      <c r="Y44" s="137"/>
      <c r="Z44" s="137"/>
      <c r="AA44" s="137"/>
      <c r="AB44" s="137"/>
      <c r="AC44" s="137"/>
      <c r="AD44" s="137"/>
      <c r="AE44" s="137"/>
      <c r="AF44" s="137"/>
      <c r="AG44" s="137"/>
    </row>
    <row r="45" spans="1:33" outlineLevel="1" x14ac:dyDescent="0.2">
      <c r="A45" s="138"/>
      <c r="B45" s="138"/>
      <c r="C45" s="168" t="s">
        <v>159</v>
      </c>
      <c r="D45" s="147"/>
      <c r="E45" s="151">
        <v>21.501000000000001</v>
      </c>
      <c r="F45" s="153"/>
      <c r="G45" s="153"/>
      <c r="H45" s="153"/>
      <c r="I45" s="153"/>
      <c r="J45" s="153"/>
      <c r="K45" s="153"/>
      <c r="L45" s="153"/>
      <c r="M45" s="153"/>
      <c r="N45" s="145"/>
      <c r="O45" s="145"/>
      <c r="P45" s="145"/>
      <c r="Q45" s="145"/>
      <c r="R45" s="145"/>
      <c r="S45" s="145"/>
      <c r="T45" s="146"/>
      <c r="U45" s="145"/>
      <c r="V45" s="137"/>
      <c r="W45" s="137"/>
      <c r="X45" s="137"/>
      <c r="Y45" s="137"/>
      <c r="Z45" s="137"/>
      <c r="AA45" s="137"/>
      <c r="AB45" s="137"/>
      <c r="AC45" s="137"/>
      <c r="AD45" s="137"/>
      <c r="AE45" s="137"/>
      <c r="AF45" s="137"/>
      <c r="AG45" s="137"/>
    </row>
    <row r="46" spans="1:33" ht="22.5" outlineLevel="1" x14ac:dyDescent="0.2">
      <c r="A46" s="138">
        <v>21</v>
      </c>
      <c r="B46" s="138" t="s">
        <v>160</v>
      </c>
      <c r="C46" s="167" t="s">
        <v>161</v>
      </c>
      <c r="D46" s="145" t="s">
        <v>103</v>
      </c>
      <c r="E46" s="150">
        <v>162.41810000000001</v>
      </c>
      <c r="F46" s="153"/>
      <c r="G46" s="153">
        <f>E46*F46</f>
        <v>0</v>
      </c>
      <c r="H46" s="153">
        <v>1945.38</v>
      </c>
      <c r="I46" s="153">
        <f>ROUND(E46*H46,2)</f>
        <v>315964.92</v>
      </c>
      <c r="J46" s="153">
        <v>764.61999999999989</v>
      </c>
      <c r="K46" s="153">
        <f>ROUND(E46*J46,2)</f>
        <v>124188.13</v>
      </c>
      <c r="L46" s="153">
        <v>21</v>
      </c>
      <c r="M46" s="153">
        <f>G46*(1+L46/100)</f>
        <v>0</v>
      </c>
      <c r="N46" s="145">
        <v>4.258E-2</v>
      </c>
      <c r="O46" s="145">
        <f>ROUND(E46*N46,5)</f>
        <v>6.9157599999999997</v>
      </c>
      <c r="P46" s="145">
        <v>0</v>
      </c>
      <c r="Q46" s="145">
        <f>ROUND(E46*P46,5)</f>
        <v>0</v>
      </c>
      <c r="R46" s="145"/>
      <c r="S46" s="145"/>
      <c r="T46" s="146">
        <v>1.4157999999999999</v>
      </c>
      <c r="U46" s="145">
        <f>ROUND(E46*T46,2)</f>
        <v>229.95</v>
      </c>
      <c r="V46" s="137"/>
      <c r="W46" s="137"/>
      <c r="X46" s="137"/>
      <c r="Y46" s="137"/>
      <c r="Z46" s="137"/>
      <c r="AA46" s="137"/>
      <c r="AB46" s="137"/>
      <c r="AC46" s="137"/>
      <c r="AD46" s="137"/>
      <c r="AE46" s="137"/>
      <c r="AF46" s="137"/>
      <c r="AG46" s="137"/>
    </row>
    <row r="47" spans="1:33" ht="22.5" outlineLevel="1" x14ac:dyDescent="0.2">
      <c r="A47" s="138"/>
      <c r="B47" s="138"/>
      <c r="C47" s="168" t="s">
        <v>129</v>
      </c>
      <c r="D47" s="147"/>
      <c r="E47" s="151">
        <v>218.30350000000001</v>
      </c>
      <c r="F47" s="153"/>
      <c r="G47" s="153"/>
      <c r="H47" s="153"/>
      <c r="I47" s="153"/>
      <c r="J47" s="153"/>
      <c r="K47" s="153"/>
      <c r="L47" s="153"/>
      <c r="M47" s="153"/>
      <c r="N47" s="145"/>
      <c r="O47" s="145"/>
      <c r="P47" s="145"/>
      <c r="Q47" s="145"/>
      <c r="R47" s="145"/>
      <c r="S47" s="145"/>
      <c r="T47" s="146"/>
      <c r="U47" s="145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  <c r="AF47" s="137"/>
      <c r="AG47" s="137"/>
    </row>
    <row r="48" spans="1:33" ht="22.5" outlineLevel="1" x14ac:dyDescent="0.2">
      <c r="A48" s="138"/>
      <c r="B48" s="138"/>
      <c r="C48" s="168" t="s">
        <v>162</v>
      </c>
      <c r="D48" s="147"/>
      <c r="E48" s="151">
        <v>-21.501000000000001</v>
      </c>
      <c r="F48" s="153"/>
      <c r="G48" s="153"/>
      <c r="H48" s="153"/>
      <c r="I48" s="153"/>
      <c r="J48" s="153"/>
      <c r="K48" s="153"/>
      <c r="L48" s="153"/>
      <c r="M48" s="153"/>
      <c r="N48" s="145"/>
      <c r="O48" s="145"/>
      <c r="P48" s="145"/>
      <c r="Q48" s="145"/>
      <c r="R48" s="145"/>
      <c r="S48" s="145"/>
      <c r="T48" s="146"/>
      <c r="U48" s="145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</row>
    <row r="49" spans="1:33" ht="22.5" outlineLevel="1" x14ac:dyDescent="0.2">
      <c r="A49" s="138"/>
      <c r="B49" s="138"/>
      <c r="C49" s="168" t="s">
        <v>163</v>
      </c>
      <c r="D49" s="147"/>
      <c r="E49" s="151">
        <v>-18.57</v>
      </c>
      <c r="F49" s="153"/>
      <c r="G49" s="153"/>
      <c r="H49" s="153"/>
      <c r="I49" s="153"/>
      <c r="J49" s="153"/>
      <c r="K49" s="153"/>
      <c r="L49" s="153"/>
      <c r="M49" s="153"/>
      <c r="N49" s="145"/>
      <c r="O49" s="145"/>
      <c r="P49" s="145"/>
      <c r="Q49" s="145"/>
      <c r="R49" s="145"/>
      <c r="S49" s="145"/>
      <c r="T49" s="146"/>
      <c r="U49" s="145"/>
      <c r="V49" s="137"/>
      <c r="W49" s="137"/>
      <c r="X49" s="137"/>
      <c r="Y49" s="137"/>
      <c r="Z49" s="137"/>
      <c r="AA49" s="137"/>
      <c r="AB49" s="137"/>
      <c r="AC49" s="137"/>
      <c r="AD49" s="137"/>
      <c r="AE49" s="137"/>
      <c r="AF49" s="137"/>
      <c r="AG49" s="137"/>
    </row>
    <row r="50" spans="1:33" outlineLevel="1" x14ac:dyDescent="0.2">
      <c r="A50" s="138"/>
      <c r="B50" s="138"/>
      <c r="C50" s="168" t="s">
        <v>164</v>
      </c>
      <c r="D50" s="147"/>
      <c r="E50" s="151">
        <v>-15.814399999999999</v>
      </c>
      <c r="F50" s="153"/>
      <c r="G50" s="153"/>
      <c r="H50" s="153"/>
      <c r="I50" s="153"/>
      <c r="J50" s="153"/>
      <c r="K50" s="153"/>
      <c r="L50" s="153"/>
      <c r="M50" s="153"/>
      <c r="N50" s="145"/>
      <c r="O50" s="145"/>
      <c r="P50" s="145"/>
      <c r="Q50" s="145"/>
      <c r="R50" s="145"/>
      <c r="S50" s="145"/>
      <c r="T50" s="146"/>
      <c r="U50" s="145"/>
      <c r="V50" s="137"/>
      <c r="W50" s="137"/>
      <c r="X50" s="137"/>
      <c r="Y50" s="137"/>
      <c r="Z50" s="137"/>
      <c r="AA50" s="137"/>
      <c r="AB50" s="137"/>
      <c r="AC50" s="137"/>
      <c r="AD50" s="137"/>
      <c r="AE50" s="137"/>
      <c r="AF50" s="137"/>
      <c r="AG50" s="137"/>
    </row>
    <row r="51" spans="1:33" ht="22.5" outlineLevel="1" x14ac:dyDescent="0.2">
      <c r="A51" s="138">
        <v>22</v>
      </c>
      <c r="B51" s="138" t="s">
        <v>165</v>
      </c>
      <c r="C51" s="167" t="s">
        <v>166</v>
      </c>
      <c r="D51" s="145" t="s">
        <v>103</v>
      </c>
      <c r="E51" s="150">
        <v>15.814399999999999</v>
      </c>
      <c r="F51" s="153"/>
      <c r="G51" s="153">
        <f>E51*F51</f>
        <v>0</v>
      </c>
      <c r="H51" s="153">
        <v>2275.38</v>
      </c>
      <c r="I51" s="153">
        <f>ROUND(E51*H51,2)</f>
        <v>35983.769999999997</v>
      </c>
      <c r="J51" s="153">
        <v>764.61999999999989</v>
      </c>
      <c r="K51" s="153">
        <f>ROUND(E51*J51,2)</f>
        <v>12092.01</v>
      </c>
      <c r="L51" s="153">
        <v>21</v>
      </c>
      <c r="M51" s="153">
        <f>G51*(1+L51/100)</f>
        <v>0</v>
      </c>
      <c r="N51" s="145">
        <v>4.9059999999999999E-2</v>
      </c>
      <c r="O51" s="145">
        <f>ROUND(E51*N51,5)</f>
        <v>0.77585000000000004</v>
      </c>
      <c r="P51" s="145">
        <v>0</v>
      </c>
      <c r="Q51" s="145">
        <f>ROUND(E51*P51,5)</f>
        <v>0</v>
      </c>
      <c r="R51" s="145"/>
      <c r="S51" s="145"/>
      <c r="T51" s="146">
        <v>1.4157999999999999</v>
      </c>
      <c r="U51" s="145">
        <f>ROUND(E51*T51,2)</f>
        <v>22.39</v>
      </c>
      <c r="V51" s="137"/>
      <c r="W51" s="137"/>
      <c r="X51" s="137"/>
      <c r="Y51" s="137"/>
      <c r="Z51" s="137"/>
      <c r="AA51" s="137"/>
      <c r="AB51" s="137"/>
      <c r="AC51" s="137"/>
      <c r="AD51" s="137"/>
      <c r="AE51" s="137"/>
      <c r="AF51" s="137"/>
      <c r="AG51" s="137"/>
    </row>
    <row r="52" spans="1:33" outlineLevel="1" x14ac:dyDescent="0.2">
      <c r="A52" s="138"/>
      <c r="B52" s="138"/>
      <c r="C52" s="168" t="s">
        <v>167</v>
      </c>
      <c r="D52" s="147"/>
      <c r="E52" s="151">
        <v>15.814399999999999</v>
      </c>
      <c r="F52" s="153"/>
      <c r="G52" s="153"/>
      <c r="H52" s="153"/>
      <c r="I52" s="153"/>
      <c r="J52" s="153"/>
      <c r="K52" s="153"/>
      <c r="L52" s="153"/>
      <c r="M52" s="153"/>
      <c r="N52" s="145"/>
      <c r="O52" s="145"/>
      <c r="P52" s="145"/>
      <c r="Q52" s="145"/>
      <c r="R52" s="145"/>
      <c r="S52" s="145"/>
      <c r="T52" s="146"/>
      <c r="U52" s="145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</row>
    <row r="53" spans="1:33" ht="22.5" outlineLevel="1" x14ac:dyDescent="0.2">
      <c r="A53" s="138">
        <v>23</v>
      </c>
      <c r="B53" s="138" t="s">
        <v>168</v>
      </c>
      <c r="C53" s="167" t="s">
        <v>169</v>
      </c>
      <c r="D53" s="145" t="s">
        <v>103</v>
      </c>
      <c r="E53" s="150">
        <v>18.57</v>
      </c>
      <c r="F53" s="153"/>
      <c r="G53" s="153">
        <f>E53*F53</f>
        <v>0</v>
      </c>
      <c r="H53" s="153">
        <v>2005.15</v>
      </c>
      <c r="I53" s="153">
        <f>ROUND(E53*H53,2)</f>
        <v>37235.64</v>
      </c>
      <c r="J53" s="153">
        <v>549.84999999999991</v>
      </c>
      <c r="K53" s="153">
        <f>ROUND(E53*J53,2)</f>
        <v>10210.709999999999</v>
      </c>
      <c r="L53" s="153">
        <v>21</v>
      </c>
      <c r="M53" s="153">
        <f>G53*(1+L53/100)</f>
        <v>0</v>
      </c>
      <c r="N53" s="145">
        <v>4.5760000000000002E-2</v>
      </c>
      <c r="O53" s="145">
        <f>ROUND(E53*N53,5)</f>
        <v>0.84975999999999996</v>
      </c>
      <c r="P53" s="145">
        <v>0</v>
      </c>
      <c r="Q53" s="145">
        <f>ROUND(E53*P53,5)</f>
        <v>0</v>
      </c>
      <c r="R53" s="145"/>
      <c r="S53" s="145"/>
      <c r="T53" s="146">
        <v>1.0369999999999999</v>
      </c>
      <c r="U53" s="145">
        <f>ROUND(E53*T53,2)</f>
        <v>19.260000000000002</v>
      </c>
      <c r="V53" s="137"/>
      <c r="W53" s="137"/>
      <c r="X53" s="137"/>
      <c r="Y53" s="137"/>
      <c r="Z53" s="137"/>
      <c r="AA53" s="137"/>
      <c r="AB53" s="137"/>
      <c r="AC53" s="137"/>
      <c r="AD53" s="137"/>
      <c r="AE53" s="137"/>
      <c r="AF53" s="137"/>
      <c r="AG53" s="137"/>
    </row>
    <row r="54" spans="1:33" outlineLevel="1" x14ac:dyDescent="0.2">
      <c r="A54" s="138"/>
      <c r="B54" s="138"/>
      <c r="C54" s="168" t="s">
        <v>170</v>
      </c>
      <c r="D54" s="147"/>
      <c r="E54" s="151">
        <v>18.57</v>
      </c>
      <c r="F54" s="153"/>
      <c r="G54" s="153"/>
      <c r="H54" s="153"/>
      <c r="I54" s="153"/>
      <c r="J54" s="153"/>
      <c r="K54" s="153"/>
      <c r="L54" s="153"/>
      <c r="M54" s="153"/>
      <c r="N54" s="145"/>
      <c r="O54" s="145"/>
      <c r="P54" s="145"/>
      <c r="Q54" s="145"/>
      <c r="R54" s="145"/>
      <c r="S54" s="145"/>
      <c r="T54" s="146"/>
      <c r="U54" s="145"/>
      <c r="V54" s="137"/>
      <c r="W54" s="137"/>
      <c r="X54" s="137"/>
      <c r="Y54" s="137"/>
      <c r="Z54" s="137"/>
      <c r="AA54" s="137"/>
      <c r="AB54" s="137"/>
      <c r="AC54" s="137"/>
      <c r="AD54" s="137"/>
      <c r="AE54" s="137"/>
      <c r="AF54" s="137"/>
      <c r="AG54" s="137"/>
    </row>
    <row r="55" spans="1:33" ht="22.5" outlineLevel="1" x14ac:dyDescent="0.2">
      <c r="A55" s="138">
        <v>24</v>
      </c>
      <c r="B55" s="138" t="s">
        <v>171</v>
      </c>
      <c r="C55" s="167" t="s">
        <v>172</v>
      </c>
      <c r="D55" s="145" t="s">
        <v>103</v>
      </c>
      <c r="E55" s="150">
        <v>15.414</v>
      </c>
      <c r="F55" s="153"/>
      <c r="G55" s="153">
        <f>E55*F55</f>
        <v>0</v>
      </c>
      <c r="H55" s="153">
        <v>1044.94</v>
      </c>
      <c r="I55" s="153">
        <f>ROUND(E55*H55,2)</f>
        <v>16106.71</v>
      </c>
      <c r="J55" s="153">
        <v>1630.06</v>
      </c>
      <c r="K55" s="153">
        <f>ROUND(E55*J55,2)</f>
        <v>25125.74</v>
      </c>
      <c r="L55" s="153">
        <v>21</v>
      </c>
      <c r="M55" s="153">
        <f>G55*(1+L55/100)</f>
        <v>0</v>
      </c>
      <c r="N55" s="145">
        <v>2.2780000000000002E-2</v>
      </c>
      <c r="O55" s="145">
        <f>ROUND(E55*N55,5)</f>
        <v>0.35113</v>
      </c>
      <c r="P55" s="145">
        <v>0</v>
      </c>
      <c r="Q55" s="145">
        <f>ROUND(E55*P55,5)</f>
        <v>0</v>
      </c>
      <c r="R55" s="145"/>
      <c r="S55" s="145"/>
      <c r="T55" s="146">
        <v>3.0419999999999998</v>
      </c>
      <c r="U55" s="145">
        <f>ROUND(E55*T55,2)</f>
        <v>46.89</v>
      </c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</row>
    <row r="56" spans="1:33" outlineLevel="1" x14ac:dyDescent="0.2">
      <c r="A56" s="138"/>
      <c r="B56" s="138"/>
      <c r="C56" s="168" t="s">
        <v>173</v>
      </c>
      <c r="D56" s="147"/>
      <c r="E56" s="151">
        <v>15.414</v>
      </c>
      <c r="F56" s="153"/>
      <c r="G56" s="153"/>
      <c r="H56" s="153"/>
      <c r="I56" s="153"/>
      <c r="J56" s="153"/>
      <c r="K56" s="153"/>
      <c r="L56" s="153"/>
      <c r="M56" s="153"/>
      <c r="N56" s="145"/>
      <c r="O56" s="145"/>
      <c r="P56" s="145"/>
      <c r="Q56" s="145"/>
      <c r="R56" s="145"/>
      <c r="S56" s="145"/>
      <c r="T56" s="146"/>
      <c r="U56" s="145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</row>
    <row r="57" spans="1:33" outlineLevel="1" x14ac:dyDescent="0.2">
      <c r="A57" s="138">
        <v>25</v>
      </c>
      <c r="B57" s="138" t="s">
        <v>174</v>
      </c>
      <c r="C57" s="167" t="s">
        <v>175</v>
      </c>
      <c r="D57" s="145" t="s">
        <v>135</v>
      </c>
      <c r="E57" s="150">
        <v>31.15</v>
      </c>
      <c r="F57" s="153"/>
      <c r="G57" s="153">
        <f>E57*F57</f>
        <v>0</v>
      </c>
      <c r="H57" s="153">
        <v>0</v>
      </c>
      <c r="I57" s="153">
        <f>ROUND(E57*H57,2)</f>
        <v>0</v>
      </c>
      <c r="J57" s="153">
        <v>2400</v>
      </c>
      <c r="K57" s="153">
        <f>ROUND(E57*J57,2)</f>
        <v>74760</v>
      </c>
      <c r="L57" s="153">
        <v>21</v>
      </c>
      <c r="M57" s="153">
        <f>G57*(1+L57/100)</f>
        <v>0</v>
      </c>
      <c r="N57" s="145">
        <v>5.0000000000000001E-3</v>
      </c>
      <c r="O57" s="145">
        <f>ROUND(E57*N57,5)</f>
        <v>0.15575</v>
      </c>
      <c r="P57" s="145">
        <v>0</v>
      </c>
      <c r="Q57" s="145">
        <f>ROUND(E57*P57,5)</f>
        <v>0</v>
      </c>
      <c r="R57" s="145"/>
      <c r="S57" s="145"/>
      <c r="T57" s="146">
        <v>0</v>
      </c>
      <c r="U57" s="145">
        <f>ROUND(E57*T57,2)</f>
        <v>0</v>
      </c>
      <c r="V57" s="137"/>
      <c r="W57" s="137"/>
      <c r="X57" s="137"/>
      <c r="Y57" s="137"/>
      <c r="Z57" s="137"/>
      <c r="AA57" s="137"/>
      <c r="AB57" s="137"/>
      <c r="AC57" s="137"/>
      <c r="AD57" s="137"/>
      <c r="AE57" s="137"/>
      <c r="AF57" s="137"/>
      <c r="AG57" s="137"/>
    </row>
    <row r="58" spans="1:33" outlineLevel="1" x14ac:dyDescent="0.2">
      <c r="A58" s="138"/>
      <c r="B58" s="138"/>
      <c r="C58" s="168" t="s">
        <v>145</v>
      </c>
      <c r="D58" s="147"/>
      <c r="E58" s="151">
        <v>31.15</v>
      </c>
      <c r="F58" s="153"/>
      <c r="G58" s="153"/>
      <c r="H58" s="153"/>
      <c r="I58" s="153"/>
      <c r="J58" s="153"/>
      <c r="K58" s="153"/>
      <c r="L58" s="153"/>
      <c r="M58" s="153"/>
      <c r="N58" s="145"/>
      <c r="O58" s="145"/>
      <c r="P58" s="145"/>
      <c r="Q58" s="145"/>
      <c r="R58" s="145"/>
      <c r="S58" s="145"/>
      <c r="T58" s="146"/>
      <c r="U58" s="145"/>
      <c r="V58" s="137"/>
      <c r="W58" s="137"/>
      <c r="X58" s="137"/>
      <c r="Y58" s="137"/>
      <c r="Z58" s="137"/>
      <c r="AA58" s="137"/>
      <c r="AB58" s="137"/>
      <c r="AC58" s="137"/>
      <c r="AD58" s="137"/>
      <c r="AE58" s="137"/>
      <c r="AF58" s="137"/>
      <c r="AG58" s="137"/>
    </row>
    <row r="59" spans="1:33" outlineLevel="1" x14ac:dyDescent="0.2">
      <c r="A59" s="138">
        <v>26</v>
      </c>
      <c r="B59" s="138" t="s">
        <v>176</v>
      </c>
      <c r="C59" s="167" t="s">
        <v>177</v>
      </c>
      <c r="D59" s="145" t="s">
        <v>103</v>
      </c>
      <c r="E59" s="150">
        <v>6.23</v>
      </c>
      <c r="F59" s="153"/>
      <c r="G59" s="153">
        <f>E59*F59</f>
        <v>0</v>
      </c>
      <c r="H59" s="153">
        <v>1808.64</v>
      </c>
      <c r="I59" s="153">
        <f>ROUND(E59*H59,2)</f>
        <v>11267.83</v>
      </c>
      <c r="J59" s="153">
        <v>681.3599999999999</v>
      </c>
      <c r="K59" s="153">
        <f>ROUND(E59*J59,2)</f>
        <v>4244.87</v>
      </c>
      <c r="L59" s="153">
        <v>21</v>
      </c>
      <c r="M59" s="153">
        <f>G59*(1+L59/100)</f>
        <v>0</v>
      </c>
      <c r="N59" s="145">
        <v>1.315E-2</v>
      </c>
      <c r="O59" s="145">
        <f>ROUND(E59*N59,5)</f>
        <v>8.1920000000000007E-2</v>
      </c>
      <c r="P59" s="145">
        <v>0</v>
      </c>
      <c r="Q59" s="145">
        <f>ROUND(E59*P59,5)</f>
        <v>0</v>
      </c>
      <c r="R59" s="145"/>
      <c r="S59" s="145"/>
      <c r="T59" s="146">
        <v>1.2558</v>
      </c>
      <c r="U59" s="145">
        <f>ROUND(E59*T59,2)</f>
        <v>7.82</v>
      </c>
      <c r="V59" s="137"/>
      <c r="W59" s="137"/>
      <c r="X59" s="137"/>
      <c r="Y59" s="137"/>
      <c r="Z59" s="137"/>
      <c r="AA59" s="137"/>
      <c r="AB59" s="137"/>
      <c r="AC59" s="137"/>
      <c r="AD59" s="137"/>
      <c r="AE59" s="137"/>
      <c r="AF59" s="137"/>
      <c r="AG59" s="137"/>
    </row>
    <row r="60" spans="1:33" outlineLevel="1" x14ac:dyDescent="0.2">
      <c r="A60" s="138"/>
      <c r="B60" s="138"/>
      <c r="C60" s="168" t="s">
        <v>178</v>
      </c>
      <c r="D60" s="147"/>
      <c r="E60" s="151">
        <v>6.23</v>
      </c>
      <c r="F60" s="153"/>
      <c r="G60" s="153"/>
      <c r="H60" s="153"/>
      <c r="I60" s="153"/>
      <c r="J60" s="153"/>
      <c r="K60" s="153"/>
      <c r="L60" s="153"/>
      <c r="M60" s="153"/>
      <c r="N60" s="145"/>
      <c r="O60" s="145"/>
      <c r="P60" s="145"/>
      <c r="Q60" s="145"/>
      <c r="R60" s="145"/>
      <c r="S60" s="145"/>
      <c r="T60" s="146"/>
      <c r="U60" s="145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</row>
    <row r="61" spans="1:33" ht="22.5" outlineLevel="1" x14ac:dyDescent="0.2">
      <c r="A61" s="138">
        <v>27</v>
      </c>
      <c r="B61" s="138" t="s">
        <v>179</v>
      </c>
      <c r="C61" s="167" t="s">
        <v>180</v>
      </c>
      <c r="D61" s="145" t="s">
        <v>103</v>
      </c>
      <c r="E61" s="150">
        <v>9.968</v>
      </c>
      <c r="F61" s="153"/>
      <c r="G61" s="153">
        <f>E61*F61</f>
        <v>0</v>
      </c>
      <c r="H61" s="153">
        <v>2713.64</v>
      </c>
      <c r="I61" s="153">
        <f>ROUND(E61*H61,2)</f>
        <v>27049.56</v>
      </c>
      <c r="J61" s="153">
        <v>681.36000000000013</v>
      </c>
      <c r="K61" s="153">
        <f>ROUND(E61*J61,2)</f>
        <v>6791.8</v>
      </c>
      <c r="L61" s="153">
        <v>21</v>
      </c>
      <c r="M61" s="153">
        <f>G61*(1+L61/100)</f>
        <v>0</v>
      </c>
      <c r="N61" s="145">
        <v>1.498E-2</v>
      </c>
      <c r="O61" s="145">
        <f>ROUND(E61*N61,5)</f>
        <v>0.14932000000000001</v>
      </c>
      <c r="P61" s="145">
        <v>0</v>
      </c>
      <c r="Q61" s="145">
        <f>ROUND(E61*P61,5)</f>
        <v>0</v>
      </c>
      <c r="R61" s="145"/>
      <c r="S61" s="145"/>
      <c r="T61" s="146">
        <v>1.2558</v>
      </c>
      <c r="U61" s="145">
        <f>ROUND(E61*T61,2)</f>
        <v>12.52</v>
      </c>
      <c r="V61" s="137"/>
      <c r="W61" s="137"/>
      <c r="X61" s="137"/>
      <c r="Y61" s="137"/>
      <c r="Z61" s="137"/>
      <c r="AA61" s="137"/>
      <c r="AB61" s="137"/>
      <c r="AC61" s="137"/>
      <c r="AD61" s="137"/>
      <c r="AE61" s="137"/>
      <c r="AF61" s="137"/>
      <c r="AG61" s="137"/>
    </row>
    <row r="62" spans="1:33" outlineLevel="1" x14ac:dyDescent="0.2">
      <c r="A62" s="138"/>
      <c r="B62" s="138"/>
      <c r="C62" s="168" t="s">
        <v>181</v>
      </c>
      <c r="D62" s="147"/>
      <c r="E62" s="151">
        <v>9.968</v>
      </c>
      <c r="F62" s="153"/>
      <c r="G62" s="153"/>
      <c r="H62" s="153"/>
      <c r="I62" s="153"/>
      <c r="J62" s="153"/>
      <c r="K62" s="153"/>
      <c r="L62" s="153"/>
      <c r="M62" s="153"/>
      <c r="N62" s="145"/>
      <c r="O62" s="145"/>
      <c r="P62" s="145"/>
      <c r="Q62" s="145"/>
      <c r="R62" s="145"/>
      <c r="S62" s="145"/>
      <c r="T62" s="146"/>
      <c r="U62" s="145"/>
      <c r="V62" s="137"/>
      <c r="W62" s="137"/>
      <c r="X62" s="137"/>
      <c r="Y62" s="137"/>
      <c r="Z62" s="137"/>
      <c r="AA62" s="137"/>
      <c r="AB62" s="137"/>
      <c r="AC62" s="137"/>
      <c r="AD62" s="137"/>
      <c r="AE62" s="137"/>
      <c r="AF62" s="137"/>
      <c r="AG62" s="137"/>
    </row>
    <row r="63" spans="1:33" ht="22.5" outlineLevel="1" x14ac:dyDescent="0.2">
      <c r="A63" s="138">
        <v>28</v>
      </c>
      <c r="B63" s="138" t="s">
        <v>182</v>
      </c>
      <c r="C63" s="167" t="s">
        <v>183</v>
      </c>
      <c r="D63" s="145" t="s">
        <v>103</v>
      </c>
      <c r="E63" s="150">
        <v>33.496000000000002</v>
      </c>
      <c r="F63" s="153"/>
      <c r="G63" s="153">
        <f>E63*F63</f>
        <v>0</v>
      </c>
      <c r="H63" s="153">
        <v>772.99</v>
      </c>
      <c r="I63" s="153">
        <f>ROUND(E63*H63,2)</f>
        <v>25892.07</v>
      </c>
      <c r="J63" s="153">
        <v>1557.01</v>
      </c>
      <c r="K63" s="153">
        <f>ROUND(E63*J63,2)</f>
        <v>52153.61</v>
      </c>
      <c r="L63" s="153">
        <v>21</v>
      </c>
      <c r="M63" s="153">
        <f>G63*(1+L63/100)</f>
        <v>0</v>
      </c>
      <c r="N63" s="145">
        <v>1.277E-2</v>
      </c>
      <c r="O63" s="145">
        <f>ROUND(E63*N63,5)</f>
        <v>0.42774000000000001</v>
      </c>
      <c r="P63" s="145">
        <v>0</v>
      </c>
      <c r="Q63" s="145">
        <f>ROUND(E63*P63,5)</f>
        <v>0</v>
      </c>
      <c r="R63" s="145"/>
      <c r="S63" s="145"/>
      <c r="T63" s="146">
        <v>2.9020000000000001</v>
      </c>
      <c r="U63" s="145">
        <f>ROUND(E63*T63,2)</f>
        <v>97.21</v>
      </c>
      <c r="V63" s="137"/>
      <c r="W63" s="137"/>
      <c r="X63" s="137"/>
      <c r="Y63" s="137"/>
      <c r="Z63" s="137"/>
      <c r="AA63" s="137"/>
      <c r="AB63" s="137"/>
      <c r="AC63" s="137"/>
      <c r="AD63" s="137"/>
      <c r="AE63" s="137"/>
      <c r="AF63" s="137"/>
      <c r="AG63" s="137"/>
    </row>
    <row r="64" spans="1:33" outlineLevel="1" x14ac:dyDescent="0.2">
      <c r="A64" s="138"/>
      <c r="B64" s="138"/>
      <c r="C64" s="168" t="s">
        <v>184</v>
      </c>
      <c r="D64" s="147"/>
      <c r="E64" s="151">
        <v>33.496000000000002</v>
      </c>
      <c r="F64" s="153"/>
      <c r="G64" s="153"/>
      <c r="H64" s="153"/>
      <c r="I64" s="153"/>
      <c r="J64" s="153"/>
      <c r="K64" s="153"/>
      <c r="L64" s="153"/>
      <c r="M64" s="153"/>
      <c r="N64" s="145"/>
      <c r="O64" s="145"/>
      <c r="P64" s="145"/>
      <c r="Q64" s="145"/>
      <c r="R64" s="145"/>
      <c r="S64" s="145"/>
      <c r="T64" s="146"/>
      <c r="U64" s="145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</row>
    <row r="65" spans="1:33" x14ac:dyDescent="0.2">
      <c r="A65" s="139" t="s">
        <v>100</v>
      </c>
      <c r="B65" s="139" t="s">
        <v>58</v>
      </c>
      <c r="C65" s="169" t="s">
        <v>59</v>
      </c>
      <c r="D65" s="148"/>
      <c r="E65" s="152"/>
      <c r="F65" s="154"/>
      <c r="G65" s="154">
        <f>SUM(G66:G70)</f>
        <v>0</v>
      </c>
      <c r="H65" s="154"/>
      <c r="I65" s="154">
        <f>SUM(I66:I70)</f>
        <v>31965.65</v>
      </c>
      <c r="J65" s="154"/>
      <c r="K65" s="154">
        <f>SUM(K66:K70)</f>
        <v>41664.28</v>
      </c>
      <c r="L65" s="154"/>
      <c r="M65" s="154">
        <f>SUM(M66:M70)</f>
        <v>0</v>
      </c>
      <c r="N65" s="148"/>
      <c r="O65" s="148">
        <f>SUM(O66:O70)</f>
        <v>6.0593899999999996</v>
      </c>
      <c r="P65" s="148"/>
      <c r="Q65" s="148">
        <f>SUM(Q66:Q70)</f>
        <v>0</v>
      </c>
      <c r="R65" s="148"/>
      <c r="S65" s="148"/>
      <c r="T65" s="149"/>
      <c r="U65" s="148">
        <f>SUM(U66:U70)</f>
        <v>73.63</v>
      </c>
    </row>
    <row r="66" spans="1:33" outlineLevel="1" x14ac:dyDescent="0.2">
      <c r="A66" s="138">
        <v>29</v>
      </c>
      <c r="B66" s="138" t="s">
        <v>185</v>
      </c>
      <c r="C66" s="167" t="s">
        <v>186</v>
      </c>
      <c r="D66" s="145" t="s">
        <v>103</v>
      </c>
      <c r="E66" s="150">
        <v>301.762</v>
      </c>
      <c r="F66" s="153"/>
      <c r="G66" s="153">
        <f>E66*F66</f>
        <v>0</v>
      </c>
      <c r="H66" s="153">
        <v>0.05</v>
      </c>
      <c r="I66" s="153">
        <f>ROUND(E66*H66,2)</f>
        <v>15.09</v>
      </c>
      <c r="J66" s="153">
        <v>72.850000000000009</v>
      </c>
      <c r="K66" s="153">
        <f>ROUND(E66*J66,2)</f>
        <v>21983.360000000001</v>
      </c>
      <c r="L66" s="153">
        <v>21</v>
      </c>
      <c r="M66" s="153">
        <f>G66*(1+L66/100)</f>
        <v>0</v>
      </c>
      <c r="N66" s="145">
        <v>1.8380000000000001E-2</v>
      </c>
      <c r="O66" s="145">
        <f>ROUND(E66*N66,5)</f>
        <v>5.5463899999999997</v>
      </c>
      <c r="P66" s="145">
        <v>0</v>
      </c>
      <c r="Q66" s="145">
        <f>ROUND(E66*P66,5)</f>
        <v>0</v>
      </c>
      <c r="R66" s="145"/>
      <c r="S66" s="145"/>
      <c r="T66" s="146">
        <v>0.13</v>
      </c>
      <c r="U66" s="145">
        <f>ROUND(E66*T66,2)</f>
        <v>39.229999999999997</v>
      </c>
      <c r="V66" s="137"/>
      <c r="W66" s="137"/>
      <c r="X66" s="137"/>
      <c r="Y66" s="137"/>
      <c r="Z66" s="137"/>
      <c r="AA66" s="137"/>
      <c r="AB66" s="137"/>
      <c r="AC66" s="137"/>
      <c r="AD66" s="137"/>
      <c r="AE66" s="137"/>
      <c r="AF66" s="137"/>
      <c r="AG66" s="137"/>
    </row>
    <row r="67" spans="1:33" ht="22.5" outlineLevel="1" x14ac:dyDescent="0.2">
      <c r="A67" s="138"/>
      <c r="B67" s="138"/>
      <c r="C67" s="168" t="s">
        <v>187</v>
      </c>
      <c r="D67" s="147"/>
      <c r="E67" s="151">
        <v>301.762</v>
      </c>
      <c r="F67" s="153"/>
      <c r="G67" s="153"/>
      <c r="H67" s="153"/>
      <c r="I67" s="153"/>
      <c r="J67" s="153"/>
      <c r="K67" s="153"/>
      <c r="L67" s="153"/>
      <c r="M67" s="153"/>
      <c r="N67" s="145"/>
      <c r="O67" s="145"/>
      <c r="P67" s="145"/>
      <c r="Q67" s="145"/>
      <c r="R67" s="145"/>
      <c r="S67" s="145"/>
      <c r="T67" s="146"/>
      <c r="U67" s="145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</row>
    <row r="68" spans="1:33" outlineLevel="1" x14ac:dyDescent="0.2">
      <c r="A68" s="138">
        <v>30</v>
      </c>
      <c r="B68" s="138" t="s">
        <v>188</v>
      </c>
      <c r="C68" s="167" t="s">
        <v>189</v>
      </c>
      <c r="D68" s="145" t="s">
        <v>103</v>
      </c>
      <c r="E68" s="150">
        <v>603.524</v>
      </c>
      <c r="F68" s="153"/>
      <c r="G68" s="153">
        <f>E68*F68</f>
        <v>0</v>
      </c>
      <c r="H68" s="153">
        <v>52.94</v>
      </c>
      <c r="I68" s="153">
        <f>ROUND(E68*H68,2)</f>
        <v>31950.560000000001</v>
      </c>
      <c r="J68" s="153">
        <v>2.8599999999999994</v>
      </c>
      <c r="K68" s="153">
        <f>ROUND(E68*J68,2)</f>
        <v>1726.08</v>
      </c>
      <c r="L68" s="153">
        <v>21</v>
      </c>
      <c r="M68" s="153">
        <f>G68*(1+L68/100)</f>
        <v>0</v>
      </c>
      <c r="N68" s="145">
        <v>8.4999999999999995E-4</v>
      </c>
      <c r="O68" s="145">
        <f>ROUND(E68*N68,5)</f>
        <v>0.51300000000000001</v>
      </c>
      <c r="P68" s="145">
        <v>0</v>
      </c>
      <c r="Q68" s="145">
        <f>ROUND(E68*P68,5)</f>
        <v>0</v>
      </c>
      <c r="R68" s="145"/>
      <c r="S68" s="145"/>
      <c r="T68" s="146">
        <v>6.0000000000000001E-3</v>
      </c>
      <c r="U68" s="145">
        <f>ROUND(E68*T68,2)</f>
        <v>3.62</v>
      </c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</row>
    <row r="69" spans="1:33" outlineLevel="1" x14ac:dyDescent="0.2">
      <c r="A69" s="138"/>
      <c r="B69" s="138"/>
      <c r="C69" s="168" t="s">
        <v>190</v>
      </c>
      <c r="D69" s="147"/>
      <c r="E69" s="151">
        <v>603.524</v>
      </c>
      <c r="F69" s="153"/>
      <c r="G69" s="153"/>
      <c r="H69" s="153"/>
      <c r="I69" s="153"/>
      <c r="J69" s="153"/>
      <c r="K69" s="153"/>
      <c r="L69" s="153"/>
      <c r="M69" s="153"/>
      <c r="N69" s="145"/>
      <c r="O69" s="145"/>
      <c r="P69" s="145"/>
      <c r="Q69" s="145"/>
      <c r="R69" s="145"/>
      <c r="S69" s="145"/>
      <c r="T69" s="146"/>
      <c r="U69" s="145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</row>
    <row r="70" spans="1:33" outlineLevel="1" x14ac:dyDescent="0.2">
      <c r="A70" s="138">
        <v>31</v>
      </c>
      <c r="B70" s="138" t="s">
        <v>191</v>
      </c>
      <c r="C70" s="167" t="s">
        <v>192</v>
      </c>
      <c r="D70" s="145" t="s">
        <v>103</v>
      </c>
      <c r="E70" s="150">
        <v>301.762</v>
      </c>
      <c r="F70" s="153"/>
      <c r="G70" s="153">
        <f>E70*F70</f>
        <v>0</v>
      </c>
      <c r="H70" s="153">
        <v>0</v>
      </c>
      <c r="I70" s="153">
        <f>ROUND(E70*H70,2)</f>
        <v>0</v>
      </c>
      <c r="J70" s="153">
        <v>59.5</v>
      </c>
      <c r="K70" s="153">
        <f>ROUND(E70*J70,2)</f>
        <v>17954.84</v>
      </c>
      <c r="L70" s="153">
        <v>21</v>
      </c>
      <c r="M70" s="153">
        <f>G70*(1+L70/100)</f>
        <v>0</v>
      </c>
      <c r="N70" s="145">
        <v>0</v>
      </c>
      <c r="O70" s="145">
        <f>ROUND(E70*N70,5)</f>
        <v>0</v>
      </c>
      <c r="P70" s="145">
        <v>0</v>
      </c>
      <c r="Q70" s="145">
        <f>ROUND(E70*P70,5)</f>
        <v>0</v>
      </c>
      <c r="R70" s="145"/>
      <c r="S70" s="145"/>
      <c r="T70" s="146">
        <v>0.10199999999999999</v>
      </c>
      <c r="U70" s="145">
        <f>ROUND(E70*T70,2)</f>
        <v>30.78</v>
      </c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</row>
    <row r="71" spans="1:33" x14ac:dyDescent="0.2">
      <c r="A71" s="139" t="s">
        <v>100</v>
      </c>
      <c r="B71" s="139" t="s">
        <v>60</v>
      </c>
      <c r="C71" s="169" t="s">
        <v>61</v>
      </c>
      <c r="D71" s="148"/>
      <c r="E71" s="152"/>
      <c r="F71" s="154"/>
      <c r="G71" s="154">
        <f>SUM(G72:G78)</f>
        <v>0</v>
      </c>
      <c r="H71" s="154"/>
      <c r="I71" s="154">
        <f>SUM(I72:I78)</f>
        <v>1386.66</v>
      </c>
      <c r="J71" s="154"/>
      <c r="K71" s="154">
        <f>SUM(K72:K78)</f>
        <v>21768.91</v>
      </c>
      <c r="L71" s="154"/>
      <c r="M71" s="154">
        <f>SUM(M72:M78)</f>
        <v>0</v>
      </c>
      <c r="N71" s="148"/>
      <c r="O71" s="148">
        <f>SUM(O72:O78)</f>
        <v>4.7440000000000003E-2</v>
      </c>
      <c r="P71" s="148"/>
      <c r="Q71" s="148">
        <f>SUM(Q72:Q78)</f>
        <v>3.6775500000000001</v>
      </c>
      <c r="R71" s="148"/>
      <c r="S71" s="148"/>
      <c r="T71" s="149"/>
      <c r="U71" s="148">
        <f>SUM(U72:U78)</f>
        <v>51.42</v>
      </c>
    </row>
    <row r="72" spans="1:33" outlineLevel="1" x14ac:dyDescent="0.2">
      <c r="A72" s="138">
        <v>32</v>
      </c>
      <c r="B72" s="138" t="s">
        <v>193</v>
      </c>
      <c r="C72" s="167" t="s">
        <v>194</v>
      </c>
      <c r="D72" s="145" t="s">
        <v>103</v>
      </c>
      <c r="E72" s="150">
        <v>47.439599999999999</v>
      </c>
      <c r="F72" s="153"/>
      <c r="G72" s="153">
        <f>E72*F72</f>
        <v>0</v>
      </c>
      <c r="H72" s="153">
        <v>0</v>
      </c>
      <c r="I72" s="153">
        <f>ROUND(E72*H72,2)</f>
        <v>0</v>
      </c>
      <c r="J72" s="153">
        <v>146</v>
      </c>
      <c r="K72" s="153">
        <f>ROUND(E72*J72,2)</f>
        <v>6926.18</v>
      </c>
      <c r="L72" s="153">
        <v>21</v>
      </c>
      <c r="M72" s="153">
        <f>G72*(1+L72/100)</f>
        <v>0</v>
      </c>
      <c r="N72" s="145">
        <v>0</v>
      </c>
      <c r="O72" s="145">
        <f>ROUND(E72*N72,5)</f>
        <v>0</v>
      </c>
      <c r="P72" s="145">
        <v>6.0000000000000001E-3</v>
      </c>
      <c r="Q72" s="145">
        <f>ROUND(E72*P72,5)</f>
        <v>0.28464</v>
      </c>
      <c r="R72" s="145"/>
      <c r="S72" s="145"/>
      <c r="T72" s="146">
        <v>0.372</v>
      </c>
      <c r="U72" s="145">
        <f>ROUND(E72*T72,2)</f>
        <v>17.649999999999999</v>
      </c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</row>
    <row r="73" spans="1:33" outlineLevel="1" x14ac:dyDescent="0.2">
      <c r="A73" s="138"/>
      <c r="B73" s="138"/>
      <c r="C73" s="168" t="s">
        <v>195</v>
      </c>
      <c r="D73" s="147"/>
      <c r="E73" s="151">
        <v>47.439599999999999</v>
      </c>
      <c r="F73" s="153"/>
      <c r="G73" s="153"/>
      <c r="H73" s="153"/>
      <c r="I73" s="153"/>
      <c r="J73" s="153"/>
      <c r="K73" s="153"/>
      <c r="L73" s="153"/>
      <c r="M73" s="153"/>
      <c r="N73" s="145"/>
      <c r="O73" s="145"/>
      <c r="P73" s="145"/>
      <c r="Q73" s="145"/>
      <c r="R73" s="145"/>
      <c r="S73" s="145"/>
      <c r="T73" s="146"/>
      <c r="U73" s="145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</row>
    <row r="74" spans="1:33" ht="22.5" outlineLevel="1" x14ac:dyDescent="0.2">
      <c r="A74" s="138">
        <v>33</v>
      </c>
      <c r="B74" s="138" t="s">
        <v>196</v>
      </c>
      <c r="C74" s="167" t="s">
        <v>197</v>
      </c>
      <c r="D74" s="145" t="s">
        <v>139</v>
      </c>
      <c r="E74" s="150">
        <v>48</v>
      </c>
      <c r="F74" s="153"/>
      <c r="G74" s="153">
        <f>E74*F74</f>
        <v>0</v>
      </c>
      <c r="H74" s="153">
        <v>0</v>
      </c>
      <c r="I74" s="153">
        <f>ROUND(E74*H74,2)</f>
        <v>0</v>
      </c>
      <c r="J74" s="153">
        <v>11.8</v>
      </c>
      <c r="K74" s="153">
        <f>ROUND(E74*J74,2)</f>
        <v>566.4</v>
      </c>
      <c r="L74" s="153">
        <v>21</v>
      </c>
      <c r="M74" s="153">
        <f>G74*(1+L74/100)</f>
        <v>0</v>
      </c>
      <c r="N74" s="145">
        <v>0</v>
      </c>
      <c r="O74" s="145">
        <f>ROUND(E74*N74,5)</f>
        <v>0</v>
      </c>
      <c r="P74" s="145">
        <v>0</v>
      </c>
      <c r="Q74" s="145">
        <f>ROUND(E74*P74,5)</f>
        <v>0</v>
      </c>
      <c r="R74" s="145"/>
      <c r="S74" s="145"/>
      <c r="T74" s="146">
        <v>0.03</v>
      </c>
      <c r="U74" s="145">
        <f>ROUND(E74*T74,2)</f>
        <v>1.44</v>
      </c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</row>
    <row r="75" spans="1:33" outlineLevel="1" x14ac:dyDescent="0.2">
      <c r="A75" s="138">
        <v>34</v>
      </c>
      <c r="B75" s="138" t="s">
        <v>198</v>
      </c>
      <c r="C75" s="167" t="s">
        <v>199</v>
      </c>
      <c r="D75" s="145" t="s">
        <v>103</v>
      </c>
      <c r="E75" s="150">
        <v>47.439599999999999</v>
      </c>
      <c r="F75" s="153"/>
      <c r="G75" s="153">
        <f>E75*F75</f>
        <v>0</v>
      </c>
      <c r="H75" s="153">
        <v>29.23</v>
      </c>
      <c r="I75" s="153">
        <f>ROUND(E75*H75,2)</f>
        <v>1386.66</v>
      </c>
      <c r="J75" s="153">
        <v>267.77</v>
      </c>
      <c r="K75" s="153">
        <f>ROUND(E75*J75,2)</f>
        <v>12702.9</v>
      </c>
      <c r="L75" s="153">
        <v>21</v>
      </c>
      <c r="M75" s="153">
        <f>G75*(1+L75/100)</f>
        <v>0</v>
      </c>
      <c r="N75" s="145">
        <v>1E-3</v>
      </c>
      <c r="O75" s="145">
        <f>ROUND(E75*N75,5)</f>
        <v>4.7440000000000003E-2</v>
      </c>
      <c r="P75" s="145">
        <v>6.2E-2</v>
      </c>
      <c r="Q75" s="145">
        <f>ROUND(E75*P75,5)</f>
        <v>2.9412600000000002</v>
      </c>
      <c r="R75" s="145"/>
      <c r="S75" s="145"/>
      <c r="T75" s="146">
        <v>0.61199999999999999</v>
      </c>
      <c r="U75" s="145">
        <f>ROUND(E75*T75,2)</f>
        <v>29.03</v>
      </c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</row>
    <row r="76" spans="1:33" outlineLevel="1" x14ac:dyDescent="0.2">
      <c r="A76" s="138"/>
      <c r="B76" s="138"/>
      <c r="C76" s="168" t="s">
        <v>195</v>
      </c>
      <c r="D76" s="147"/>
      <c r="E76" s="151">
        <v>47.439599999999999</v>
      </c>
      <c r="F76" s="153"/>
      <c r="G76" s="153"/>
      <c r="H76" s="153"/>
      <c r="I76" s="153"/>
      <c r="J76" s="153"/>
      <c r="K76" s="153"/>
      <c r="L76" s="153"/>
      <c r="M76" s="153"/>
      <c r="N76" s="145"/>
      <c r="O76" s="145"/>
      <c r="P76" s="145"/>
      <c r="Q76" s="145"/>
      <c r="R76" s="145"/>
      <c r="S76" s="145"/>
      <c r="T76" s="146"/>
      <c r="U76" s="145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</row>
    <row r="77" spans="1:33" outlineLevel="1" x14ac:dyDescent="0.2">
      <c r="A77" s="138">
        <v>35</v>
      </c>
      <c r="B77" s="138" t="s">
        <v>200</v>
      </c>
      <c r="C77" s="167" t="s">
        <v>201</v>
      </c>
      <c r="D77" s="145" t="s">
        <v>135</v>
      </c>
      <c r="E77" s="150">
        <v>29.97</v>
      </c>
      <c r="F77" s="153"/>
      <c r="G77" s="153">
        <f>E77*F77</f>
        <v>0</v>
      </c>
      <c r="H77" s="153">
        <v>0</v>
      </c>
      <c r="I77" s="153">
        <f>ROUND(E77*H77,2)</f>
        <v>0</v>
      </c>
      <c r="J77" s="153">
        <v>52.5</v>
      </c>
      <c r="K77" s="153">
        <f>ROUND(E77*J77,2)</f>
        <v>1573.43</v>
      </c>
      <c r="L77" s="153">
        <v>21</v>
      </c>
      <c r="M77" s="153">
        <f>G77*(1+L77/100)</f>
        <v>0</v>
      </c>
      <c r="N77" s="145">
        <v>0</v>
      </c>
      <c r="O77" s="145">
        <f>ROUND(E77*N77,5)</f>
        <v>0</v>
      </c>
      <c r="P77" s="145">
        <v>1.507E-2</v>
      </c>
      <c r="Q77" s="145">
        <f>ROUND(E77*P77,5)</f>
        <v>0.45165</v>
      </c>
      <c r="R77" s="145"/>
      <c r="S77" s="145"/>
      <c r="T77" s="146">
        <v>0.11</v>
      </c>
      <c r="U77" s="145">
        <f>ROUND(E77*T77,2)</f>
        <v>3.3</v>
      </c>
      <c r="V77" s="137"/>
      <c r="W77" s="137"/>
      <c r="X77" s="137"/>
      <c r="Y77" s="137"/>
      <c r="Z77" s="137"/>
      <c r="AA77" s="137"/>
      <c r="AB77" s="137"/>
      <c r="AC77" s="137"/>
      <c r="AD77" s="137"/>
      <c r="AE77" s="137"/>
      <c r="AF77" s="137"/>
      <c r="AG77" s="137"/>
    </row>
    <row r="78" spans="1:33" outlineLevel="1" x14ac:dyDescent="0.2">
      <c r="A78" s="138"/>
      <c r="B78" s="138"/>
      <c r="C78" s="168" t="s">
        <v>202</v>
      </c>
      <c r="D78" s="147"/>
      <c r="E78" s="151">
        <v>29.97</v>
      </c>
      <c r="F78" s="153"/>
      <c r="G78" s="153"/>
      <c r="H78" s="153"/>
      <c r="I78" s="153"/>
      <c r="J78" s="153"/>
      <c r="K78" s="153"/>
      <c r="L78" s="153"/>
      <c r="M78" s="153"/>
      <c r="N78" s="145"/>
      <c r="O78" s="145"/>
      <c r="P78" s="145"/>
      <c r="Q78" s="145"/>
      <c r="R78" s="145"/>
      <c r="S78" s="145"/>
      <c r="T78" s="146"/>
      <c r="U78" s="145"/>
      <c r="V78" s="137"/>
      <c r="W78" s="137"/>
      <c r="X78" s="137"/>
      <c r="Y78" s="137"/>
      <c r="Z78" s="137"/>
      <c r="AA78" s="137"/>
      <c r="AB78" s="137"/>
      <c r="AC78" s="137"/>
      <c r="AD78" s="137"/>
      <c r="AE78" s="137"/>
      <c r="AF78" s="137"/>
      <c r="AG78" s="137"/>
    </row>
    <row r="79" spans="1:33" x14ac:dyDescent="0.2">
      <c r="A79" s="139" t="s">
        <v>100</v>
      </c>
      <c r="B79" s="139" t="s">
        <v>62</v>
      </c>
      <c r="C79" s="169" t="s">
        <v>63</v>
      </c>
      <c r="D79" s="148"/>
      <c r="E79" s="152"/>
      <c r="F79" s="154"/>
      <c r="G79" s="154">
        <f>SUM(G80:G98)</f>
        <v>0</v>
      </c>
      <c r="H79" s="154"/>
      <c r="I79" s="154">
        <f>SUM(I80:I98)</f>
        <v>0</v>
      </c>
      <c r="J79" s="154"/>
      <c r="K79" s="154">
        <f>SUM(K80:K98)</f>
        <v>63725.55</v>
      </c>
      <c r="L79" s="154"/>
      <c r="M79" s="154">
        <f>SUM(M80:M98)</f>
        <v>0</v>
      </c>
      <c r="N79" s="148"/>
      <c r="O79" s="148">
        <f>SUM(O80:O98)</f>
        <v>0</v>
      </c>
      <c r="P79" s="148"/>
      <c r="Q79" s="148">
        <f>SUM(Q80:Q98)</f>
        <v>0</v>
      </c>
      <c r="R79" s="148"/>
      <c r="S79" s="148"/>
      <c r="T79" s="149"/>
      <c r="U79" s="148">
        <f>SUM(U80:U98)</f>
        <v>41.02</v>
      </c>
    </row>
    <row r="80" spans="1:33" outlineLevel="1" x14ac:dyDescent="0.2">
      <c r="A80" s="138">
        <v>36</v>
      </c>
      <c r="B80" s="138" t="s">
        <v>203</v>
      </c>
      <c r="C80" s="167" t="s">
        <v>204</v>
      </c>
      <c r="D80" s="145" t="s">
        <v>205</v>
      </c>
      <c r="E80" s="150">
        <v>17.5563</v>
      </c>
      <c r="F80" s="153"/>
      <c r="G80" s="153">
        <f>E80*F80</f>
        <v>0</v>
      </c>
      <c r="H80" s="153">
        <v>0</v>
      </c>
      <c r="I80" s="153">
        <f>ROUND(E80*H80,2)</f>
        <v>0</v>
      </c>
      <c r="J80" s="153">
        <v>369.5</v>
      </c>
      <c r="K80" s="153">
        <f>ROUND(E80*J80,2)</f>
        <v>6487.05</v>
      </c>
      <c r="L80" s="153">
        <v>21</v>
      </c>
      <c r="M80" s="153">
        <f>G80*(1+L80/100)</f>
        <v>0</v>
      </c>
      <c r="N80" s="145">
        <v>0</v>
      </c>
      <c r="O80" s="145">
        <f>ROUND(E80*N80,5)</f>
        <v>0</v>
      </c>
      <c r="P80" s="145">
        <v>0</v>
      </c>
      <c r="Q80" s="145">
        <f>ROUND(E80*P80,5)</f>
        <v>0</v>
      </c>
      <c r="R80" s="145"/>
      <c r="S80" s="145"/>
      <c r="T80" s="146">
        <v>0.94199999999999995</v>
      </c>
      <c r="U80" s="145">
        <f>ROUND(E80*T80,2)</f>
        <v>16.54</v>
      </c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</row>
    <row r="81" spans="1:33" outlineLevel="1" x14ac:dyDescent="0.2">
      <c r="A81" s="138"/>
      <c r="B81" s="138"/>
      <c r="C81" s="168" t="s">
        <v>206</v>
      </c>
      <c r="D81" s="147"/>
      <c r="E81" s="151">
        <v>13.79</v>
      </c>
      <c r="F81" s="153"/>
      <c r="G81" s="153"/>
      <c r="H81" s="153"/>
      <c r="I81" s="153"/>
      <c r="J81" s="153"/>
      <c r="K81" s="153"/>
      <c r="L81" s="153"/>
      <c r="M81" s="153"/>
      <c r="N81" s="145"/>
      <c r="O81" s="145"/>
      <c r="P81" s="145"/>
      <c r="Q81" s="145"/>
      <c r="R81" s="145"/>
      <c r="S81" s="145"/>
      <c r="T81" s="146"/>
      <c r="U81" s="145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  <c r="AF81" s="137"/>
      <c r="AG81" s="137"/>
    </row>
    <row r="82" spans="1:33" outlineLevel="1" x14ac:dyDescent="0.2">
      <c r="A82" s="138"/>
      <c r="B82" s="138"/>
      <c r="C82" s="168" t="s">
        <v>207</v>
      </c>
      <c r="D82" s="147"/>
      <c r="E82" s="151">
        <v>0.28499999999999998</v>
      </c>
      <c r="F82" s="153"/>
      <c r="G82" s="153"/>
      <c r="H82" s="153"/>
      <c r="I82" s="153"/>
      <c r="J82" s="153"/>
      <c r="K82" s="153"/>
      <c r="L82" s="153"/>
      <c r="M82" s="153"/>
      <c r="N82" s="145"/>
      <c r="O82" s="145"/>
      <c r="P82" s="145"/>
      <c r="Q82" s="145"/>
      <c r="R82" s="145"/>
      <c r="S82" s="145"/>
      <c r="T82" s="146"/>
      <c r="U82" s="145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</row>
    <row r="83" spans="1:33" outlineLevel="1" x14ac:dyDescent="0.2">
      <c r="A83" s="138"/>
      <c r="B83" s="138"/>
      <c r="C83" s="168" t="s">
        <v>208</v>
      </c>
      <c r="D83" s="147"/>
      <c r="E83" s="151">
        <v>2.94</v>
      </c>
      <c r="F83" s="153"/>
      <c r="G83" s="153"/>
      <c r="H83" s="153"/>
      <c r="I83" s="153"/>
      <c r="J83" s="153"/>
      <c r="K83" s="153"/>
      <c r="L83" s="153"/>
      <c r="M83" s="153"/>
      <c r="N83" s="145"/>
      <c r="O83" s="145"/>
      <c r="P83" s="145"/>
      <c r="Q83" s="145"/>
      <c r="R83" s="145"/>
      <c r="S83" s="145"/>
      <c r="T83" s="146"/>
      <c r="U83" s="145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  <c r="AF83" s="137"/>
      <c r="AG83" s="137"/>
    </row>
    <row r="84" spans="1:33" outlineLevel="1" x14ac:dyDescent="0.2">
      <c r="A84" s="138"/>
      <c r="B84" s="138"/>
      <c r="C84" s="168" t="s">
        <v>209</v>
      </c>
      <c r="D84" s="147"/>
      <c r="E84" s="151">
        <v>0.45100000000000001</v>
      </c>
      <c r="F84" s="153"/>
      <c r="G84" s="153"/>
      <c r="H84" s="153"/>
      <c r="I84" s="153"/>
      <c r="J84" s="153"/>
      <c r="K84" s="153"/>
      <c r="L84" s="153"/>
      <c r="M84" s="153"/>
      <c r="N84" s="145"/>
      <c r="O84" s="145"/>
      <c r="P84" s="145"/>
      <c r="Q84" s="145"/>
      <c r="R84" s="145"/>
      <c r="S84" s="145"/>
      <c r="T84" s="146"/>
      <c r="U84" s="145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</row>
    <row r="85" spans="1:33" outlineLevel="1" x14ac:dyDescent="0.2">
      <c r="A85" s="138"/>
      <c r="B85" s="138"/>
      <c r="C85" s="168" t="s">
        <v>210</v>
      </c>
      <c r="D85" s="147"/>
      <c r="E85" s="151">
        <v>9.0300000000000005E-2</v>
      </c>
      <c r="F85" s="153"/>
      <c r="G85" s="153"/>
      <c r="H85" s="153"/>
      <c r="I85" s="153"/>
      <c r="J85" s="153"/>
      <c r="K85" s="153"/>
      <c r="L85" s="153"/>
      <c r="M85" s="153"/>
      <c r="N85" s="145"/>
      <c r="O85" s="145"/>
      <c r="P85" s="145"/>
      <c r="Q85" s="145"/>
      <c r="R85" s="145"/>
      <c r="S85" s="145"/>
      <c r="T85" s="146"/>
      <c r="U85" s="145"/>
      <c r="V85" s="137"/>
      <c r="W85" s="137"/>
      <c r="X85" s="137"/>
      <c r="Y85" s="137"/>
      <c r="Z85" s="137"/>
      <c r="AA85" s="137"/>
      <c r="AB85" s="137"/>
      <c r="AC85" s="137"/>
      <c r="AD85" s="137"/>
      <c r="AE85" s="137"/>
      <c r="AF85" s="137"/>
      <c r="AG85" s="137"/>
    </row>
    <row r="86" spans="1:33" outlineLevel="1" x14ac:dyDescent="0.2">
      <c r="A86" s="138">
        <v>37</v>
      </c>
      <c r="B86" s="138" t="s">
        <v>211</v>
      </c>
      <c r="C86" s="167" t="s">
        <v>212</v>
      </c>
      <c r="D86" s="145" t="s">
        <v>205</v>
      </c>
      <c r="E86" s="150">
        <v>35.1126</v>
      </c>
      <c r="F86" s="153"/>
      <c r="G86" s="153">
        <f>E86*F86</f>
        <v>0</v>
      </c>
      <c r="H86" s="153">
        <v>0</v>
      </c>
      <c r="I86" s="153">
        <f>ROUND(E86*H86,2)</f>
        <v>0</v>
      </c>
      <c r="J86" s="153">
        <v>41.2</v>
      </c>
      <c r="K86" s="153">
        <f>ROUND(E86*J86,2)</f>
        <v>1446.64</v>
      </c>
      <c r="L86" s="153">
        <v>21</v>
      </c>
      <c r="M86" s="153">
        <f>G86*(1+L86/100)</f>
        <v>0</v>
      </c>
      <c r="N86" s="145">
        <v>0</v>
      </c>
      <c r="O86" s="145">
        <f>ROUND(E86*N86,5)</f>
        <v>0</v>
      </c>
      <c r="P86" s="145">
        <v>0</v>
      </c>
      <c r="Q86" s="145">
        <f>ROUND(E86*P86,5)</f>
        <v>0</v>
      </c>
      <c r="R86" s="145"/>
      <c r="S86" s="145"/>
      <c r="T86" s="146">
        <v>0.105</v>
      </c>
      <c r="U86" s="145">
        <f>ROUND(E86*T86,2)</f>
        <v>3.69</v>
      </c>
      <c r="V86" s="137"/>
      <c r="W86" s="137"/>
      <c r="X86" s="137"/>
      <c r="Y86" s="137"/>
      <c r="Z86" s="137"/>
      <c r="AA86" s="137"/>
      <c r="AB86" s="137"/>
      <c r="AC86" s="137"/>
      <c r="AD86" s="137"/>
      <c r="AE86" s="137"/>
      <c r="AF86" s="137"/>
      <c r="AG86" s="137"/>
    </row>
    <row r="87" spans="1:33" outlineLevel="1" x14ac:dyDescent="0.2">
      <c r="A87" s="138"/>
      <c r="B87" s="138"/>
      <c r="C87" s="168" t="s">
        <v>213</v>
      </c>
      <c r="D87" s="147"/>
      <c r="E87" s="151">
        <v>35.1126</v>
      </c>
      <c r="F87" s="153"/>
      <c r="G87" s="153"/>
      <c r="H87" s="153"/>
      <c r="I87" s="153"/>
      <c r="J87" s="153"/>
      <c r="K87" s="153"/>
      <c r="L87" s="153"/>
      <c r="M87" s="153"/>
      <c r="N87" s="145"/>
      <c r="O87" s="145"/>
      <c r="P87" s="145"/>
      <c r="Q87" s="145"/>
      <c r="R87" s="145"/>
      <c r="S87" s="145"/>
      <c r="T87" s="146"/>
      <c r="U87" s="145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</row>
    <row r="88" spans="1:33" outlineLevel="1" x14ac:dyDescent="0.2">
      <c r="A88" s="138">
        <v>38</v>
      </c>
      <c r="B88" s="138" t="s">
        <v>214</v>
      </c>
      <c r="C88" s="167" t="s">
        <v>215</v>
      </c>
      <c r="D88" s="145" t="s">
        <v>205</v>
      </c>
      <c r="E88" s="150">
        <v>17.5563</v>
      </c>
      <c r="F88" s="153"/>
      <c r="G88" s="153">
        <f>E88*F88</f>
        <v>0</v>
      </c>
      <c r="H88" s="153">
        <v>0</v>
      </c>
      <c r="I88" s="153">
        <f>ROUND(E88*H88,2)</f>
        <v>0</v>
      </c>
      <c r="J88" s="153">
        <v>813</v>
      </c>
      <c r="K88" s="153">
        <f>ROUND(E88*J88,2)</f>
        <v>14273.27</v>
      </c>
      <c r="L88" s="153">
        <v>21</v>
      </c>
      <c r="M88" s="153">
        <f>G88*(1+L88/100)</f>
        <v>0</v>
      </c>
      <c r="N88" s="145">
        <v>0</v>
      </c>
      <c r="O88" s="145">
        <f>ROUND(E88*N88,5)</f>
        <v>0</v>
      </c>
      <c r="P88" s="145">
        <v>0</v>
      </c>
      <c r="Q88" s="145">
        <f>ROUND(E88*P88,5)</f>
        <v>0</v>
      </c>
      <c r="R88" s="145"/>
      <c r="S88" s="145"/>
      <c r="T88" s="146">
        <v>0.68799999999999994</v>
      </c>
      <c r="U88" s="145">
        <f>ROUND(E88*T88,2)</f>
        <v>12.08</v>
      </c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</row>
    <row r="89" spans="1:33" outlineLevel="1" x14ac:dyDescent="0.2">
      <c r="A89" s="138">
        <v>39</v>
      </c>
      <c r="B89" s="138" t="s">
        <v>216</v>
      </c>
      <c r="C89" s="167" t="s">
        <v>217</v>
      </c>
      <c r="D89" s="145" t="s">
        <v>205</v>
      </c>
      <c r="E89" s="150">
        <v>17.5563</v>
      </c>
      <c r="F89" s="153"/>
      <c r="G89" s="153">
        <f>E89*F89</f>
        <v>0</v>
      </c>
      <c r="H89" s="153">
        <v>0</v>
      </c>
      <c r="I89" s="153">
        <f>ROUND(E89*H89,2)</f>
        <v>0</v>
      </c>
      <c r="J89" s="153">
        <v>264</v>
      </c>
      <c r="K89" s="153">
        <f>ROUND(E89*J89,2)</f>
        <v>4634.8599999999997</v>
      </c>
      <c r="L89" s="153">
        <v>21</v>
      </c>
      <c r="M89" s="153">
        <f>G89*(1+L89/100)</f>
        <v>0</v>
      </c>
      <c r="N89" s="145">
        <v>0</v>
      </c>
      <c r="O89" s="145">
        <f>ROUND(E89*N89,5)</f>
        <v>0</v>
      </c>
      <c r="P89" s="145">
        <v>0</v>
      </c>
      <c r="Q89" s="145">
        <f>ROUND(E89*P89,5)</f>
        <v>0</v>
      </c>
      <c r="R89" s="145"/>
      <c r="S89" s="145"/>
      <c r="T89" s="146">
        <v>0.49</v>
      </c>
      <c r="U89" s="145">
        <f>ROUND(E89*T89,2)</f>
        <v>8.6</v>
      </c>
      <c r="V89" s="137"/>
      <c r="W89" s="137"/>
      <c r="X89" s="137"/>
      <c r="Y89" s="137"/>
      <c r="Z89" s="137"/>
      <c r="AA89" s="137"/>
      <c r="AB89" s="137"/>
      <c r="AC89" s="137"/>
      <c r="AD89" s="137"/>
      <c r="AE89" s="137"/>
      <c r="AF89" s="137"/>
      <c r="AG89" s="137"/>
    </row>
    <row r="90" spans="1:33" outlineLevel="1" x14ac:dyDescent="0.2">
      <c r="A90" s="138">
        <v>40</v>
      </c>
      <c r="B90" s="138" t="s">
        <v>218</v>
      </c>
      <c r="C90" s="167" t="s">
        <v>219</v>
      </c>
      <c r="D90" s="145" t="s">
        <v>205</v>
      </c>
      <c r="E90" s="150">
        <v>351.12599999999998</v>
      </c>
      <c r="F90" s="153"/>
      <c r="G90" s="153">
        <f>E90*F90</f>
        <v>0</v>
      </c>
      <c r="H90" s="153">
        <v>0</v>
      </c>
      <c r="I90" s="153">
        <f>ROUND(E90*H90,2)</f>
        <v>0</v>
      </c>
      <c r="J90" s="153">
        <v>25</v>
      </c>
      <c r="K90" s="153">
        <f>ROUND(E90*J90,2)</f>
        <v>8778.15</v>
      </c>
      <c r="L90" s="153">
        <v>21</v>
      </c>
      <c r="M90" s="153">
        <f>G90*(1+L90/100)</f>
        <v>0</v>
      </c>
      <c r="N90" s="145">
        <v>0</v>
      </c>
      <c r="O90" s="145">
        <f>ROUND(E90*N90,5)</f>
        <v>0</v>
      </c>
      <c r="P90" s="145">
        <v>0</v>
      </c>
      <c r="Q90" s="145">
        <f>ROUND(E90*P90,5)</f>
        <v>0</v>
      </c>
      <c r="R90" s="145"/>
      <c r="S90" s="145"/>
      <c r="T90" s="146">
        <v>0</v>
      </c>
      <c r="U90" s="145">
        <f>ROUND(E90*T90,2)</f>
        <v>0</v>
      </c>
      <c r="V90" s="137"/>
      <c r="W90" s="137"/>
      <c r="X90" s="137"/>
      <c r="Y90" s="137"/>
      <c r="Z90" s="137"/>
      <c r="AA90" s="137"/>
      <c r="AB90" s="137"/>
      <c r="AC90" s="137"/>
      <c r="AD90" s="137"/>
      <c r="AE90" s="137"/>
      <c r="AF90" s="137"/>
      <c r="AG90" s="137"/>
    </row>
    <row r="91" spans="1:33" outlineLevel="1" x14ac:dyDescent="0.2">
      <c r="A91" s="138"/>
      <c r="B91" s="138"/>
      <c r="C91" s="168" t="s">
        <v>220</v>
      </c>
      <c r="D91" s="147"/>
      <c r="E91" s="151">
        <v>351.12599999999998</v>
      </c>
      <c r="F91" s="153"/>
      <c r="G91" s="153"/>
      <c r="H91" s="153"/>
      <c r="I91" s="153"/>
      <c r="J91" s="153"/>
      <c r="K91" s="153"/>
      <c r="L91" s="153"/>
      <c r="M91" s="153"/>
      <c r="N91" s="145"/>
      <c r="O91" s="145"/>
      <c r="P91" s="145"/>
      <c r="Q91" s="145"/>
      <c r="R91" s="145"/>
      <c r="S91" s="145"/>
      <c r="T91" s="146"/>
      <c r="U91" s="145"/>
      <c r="V91" s="137"/>
      <c r="W91" s="137"/>
      <c r="X91" s="137"/>
      <c r="Y91" s="137"/>
      <c r="Z91" s="137"/>
      <c r="AA91" s="137"/>
      <c r="AB91" s="137"/>
      <c r="AC91" s="137"/>
      <c r="AD91" s="137"/>
      <c r="AE91" s="137"/>
      <c r="AF91" s="137"/>
      <c r="AG91" s="137"/>
    </row>
    <row r="92" spans="1:33" outlineLevel="1" x14ac:dyDescent="0.2">
      <c r="A92" s="138">
        <v>41</v>
      </c>
      <c r="B92" s="138" t="s">
        <v>221</v>
      </c>
      <c r="C92" s="167" t="s">
        <v>222</v>
      </c>
      <c r="D92" s="145" t="s">
        <v>205</v>
      </c>
      <c r="E92" s="150">
        <v>17.5563</v>
      </c>
      <c r="F92" s="153"/>
      <c r="G92" s="153">
        <f>E92*F92</f>
        <v>0</v>
      </c>
      <c r="H92" s="153">
        <v>0</v>
      </c>
      <c r="I92" s="153">
        <f>ROUND(E92*H92,2)</f>
        <v>0</v>
      </c>
      <c r="J92" s="153">
        <v>12.7</v>
      </c>
      <c r="K92" s="153">
        <f>ROUND(E92*J92,2)</f>
        <v>222.97</v>
      </c>
      <c r="L92" s="153">
        <v>21</v>
      </c>
      <c r="M92" s="153">
        <f>G92*(1+L92/100)</f>
        <v>0</v>
      </c>
      <c r="N92" s="145">
        <v>0</v>
      </c>
      <c r="O92" s="145">
        <f>ROUND(E92*N92,5)</f>
        <v>0</v>
      </c>
      <c r="P92" s="145">
        <v>0</v>
      </c>
      <c r="Q92" s="145">
        <f>ROUND(E92*P92,5)</f>
        <v>0</v>
      </c>
      <c r="R92" s="145"/>
      <c r="S92" s="145"/>
      <c r="T92" s="146">
        <v>6.0000000000000001E-3</v>
      </c>
      <c r="U92" s="145">
        <f>ROUND(E92*T92,2)</f>
        <v>0.11</v>
      </c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</row>
    <row r="93" spans="1:33" ht="22.5" outlineLevel="1" x14ac:dyDescent="0.2">
      <c r="A93" s="138">
        <v>42</v>
      </c>
      <c r="B93" s="138" t="s">
        <v>223</v>
      </c>
      <c r="C93" s="167" t="s">
        <v>224</v>
      </c>
      <c r="D93" s="145" t="s">
        <v>205</v>
      </c>
      <c r="E93" s="150">
        <v>13.79</v>
      </c>
      <c r="F93" s="153"/>
      <c r="G93" s="153">
        <f>E93*F93</f>
        <v>0</v>
      </c>
      <c r="H93" s="153">
        <v>0</v>
      </c>
      <c r="I93" s="153">
        <f>ROUND(E93*H93,2)</f>
        <v>0</v>
      </c>
      <c r="J93" s="153">
        <v>1500</v>
      </c>
      <c r="K93" s="153">
        <f>ROUND(E93*J93,2)</f>
        <v>20685</v>
      </c>
      <c r="L93" s="153">
        <v>21</v>
      </c>
      <c r="M93" s="153">
        <f>G93*(1+L93/100)</f>
        <v>0</v>
      </c>
      <c r="N93" s="145">
        <v>0</v>
      </c>
      <c r="O93" s="145">
        <f>ROUND(E93*N93,5)</f>
        <v>0</v>
      </c>
      <c r="P93" s="145">
        <v>0</v>
      </c>
      <c r="Q93" s="145">
        <f>ROUND(E93*P93,5)</f>
        <v>0</v>
      </c>
      <c r="R93" s="145"/>
      <c r="S93" s="145"/>
      <c r="T93" s="146">
        <v>0</v>
      </c>
      <c r="U93" s="145">
        <f>ROUND(E93*T93,2)</f>
        <v>0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/>
      <c r="AF93" s="137"/>
      <c r="AG93" s="137"/>
    </row>
    <row r="94" spans="1:33" outlineLevel="1" x14ac:dyDescent="0.2">
      <c r="A94" s="138"/>
      <c r="B94" s="138"/>
      <c r="C94" s="168" t="s">
        <v>206</v>
      </c>
      <c r="D94" s="147"/>
      <c r="E94" s="151">
        <v>13.79</v>
      </c>
      <c r="F94" s="153"/>
      <c r="G94" s="153"/>
      <c r="H94" s="153"/>
      <c r="I94" s="153"/>
      <c r="J94" s="153"/>
      <c r="K94" s="153"/>
      <c r="L94" s="153"/>
      <c r="M94" s="153"/>
      <c r="N94" s="145"/>
      <c r="O94" s="145"/>
      <c r="P94" s="145"/>
      <c r="Q94" s="145"/>
      <c r="R94" s="145"/>
      <c r="S94" s="145"/>
      <c r="T94" s="146"/>
      <c r="U94" s="145"/>
      <c r="V94" s="137"/>
      <c r="W94" s="137"/>
      <c r="X94" s="137"/>
      <c r="Y94" s="137"/>
      <c r="Z94" s="137"/>
      <c r="AA94" s="137"/>
      <c r="AB94" s="137"/>
      <c r="AC94" s="137"/>
      <c r="AD94" s="137"/>
      <c r="AE94" s="137"/>
      <c r="AF94" s="137"/>
      <c r="AG94" s="137"/>
    </row>
    <row r="95" spans="1:33" ht="22.5" outlineLevel="1" x14ac:dyDescent="0.2">
      <c r="A95" s="138">
        <v>43</v>
      </c>
      <c r="B95" s="138" t="s">
        <v>225</v>
      </c>
      <c r="C95" s="167" t="s">
        <v>226</v>
      </c>
      <c r="D95" s="145" t="s">
        <v>205</v>
      </c>
      <c r="E95" s="150">
        <v>3.6760000000000002</v>
      </c>
      <c r="F95" s="153"/>
      <c r="G95" s="153">
        <f>E95*F95</f>
        <v>0</v>
      </c>
      <c r="H95" s="153">
        <v>0</v>
      </c>
      <c r="I95" s="153">
        <f>ROUND(E95*H95,2)</f>
        <v>0</v>
      </c>
      <c r="J95" s="153">
        <v>1958</v>
      </c>
      <c r="K95" s="153">
        <f>ROUND(E95*J95,2)</f>
        <v>7197.61</v>
      </c>
      <c r="L95" s="153">
        <v>21</v>
      </c>
      <c r="M95" s="153">
        <f>G95*(1+L95/100)</f>
        <v>0</v>
      </c>
      <c r="N95" s="145">
        <v>0</v>
      </c>
      <c r="O95" s="145">
        <f>ROUND(E95*N95,5)</f>
        <v>0</v>
      </c>
      <c r="P95" s="145">
        <v>0</v>
      </c>
      <c r="Q95" s="145">
        <f>ROUND(E95*P95,5)</f>
        <v>0</v>
      </c>
      <c r="R95" s="145"/>
      <c r="S95" s="145"/>
      <c r="T95" s="146">
        <v>0</v>
      </c>
      <c r="U95" s="145">
        <f>ROUND(E95*T95,2)</f>
        <v>0</v>
      </c>
      <c r="V95" s="137"/>
      <c r="W95" s="137"/>
      <c r="X95" s="137"/>
      <c r="Y95" s="137"/>
      <c r="Z95" s="137"/>
      <c r="AA95" s="137"/>
      <c r="AB95" s="137"/>
      <c r="AC95" s="137"/>
      <c r="AD95" s="137"/>
      <c r="AE95" s="137"/>
      <c r="AF95" s="137"/>
      <c r="AG95" s="137"/>
    </row>
    <row r="96" spans="1:33" outlineLevel="1" x14ac:dyDescent="0.2">
      <c r="A96" s="138"/>
      <c r="B96" s="138"/>
      <c r="C96" s="168" t="s">
        <v>207</v>
      </c>
      <c r="D96" s="147"/>
      <c r="E96" s="151">
        <v>0.28499999999999998</v>
      </c>
      <c r="F96" s="153"/>
      <c r="G96" s="153"/>
      <c r="H96" s="153"/>
      <c r="I96" s="153"/>
      <c r="J96" s="153"/>
      <c r="K96" s="153"/>
      <c r="L96" s="153"/>
      <c r="M96" s="153"/>
      <c r="N96" s="145"/>
      <c r="O96" s="145"/>
      <c r="P96" s="145"/>
      <c r="Q96" s="145"/>
      <c r="R96" s="145"/>
      <c r="S96" s="145"/>
      <c r="T96" s="146"/>
      <c r="U96" s="145"/>
      <c r="V96" s="137"/>
      <c r="W96" s="137"/>
      <c r="X96" s="137"/>
      <c r="Y96" s="137"/>
      <c r="Z96" s="137"/>
      <c r="AA96" s="137"/>
      <c r="AB96" s="137"/>
      <c r="AC96" s="137"/>
      <c r="AD96" s="137"/>
      <c r="AE96" s="137"/>
      <c r="AF96" s="137"/>
      <c r="AG96" s="137"/>
    </row>
    <row r="97" spans="1:33" outlineLevel="1" x14ac:dyDescent="0.2">
      <c r="A97" s="138"/>
      <c r="B97" s="138"/>
      <c r="C97" s="168" t="s">
        <v>208</v>
      </c>
      <c r="D97" s="147"/>
      <c r="E97" s="151">
        <v>2.94</v>
      </c>
      <c r="F97" s="153"/>
      <c r="G97" s="153"/>
      <c r="H97" s="153"/>
      <c r="I97" s="153"/>
      <c r="J97" s="153"/>
      <c r="K97" s="153"/>
      <c r="L97" s="153"/>
      <c r="M97" s="153"/>
      <c r="N97" s="145"/>
      <c r="O97" s="145"/>
      <c r="P97" s="145"/>
      <c r="Q97" s="145"/>
      <c r="R97" s="145"/>
      <c r="S97" s="145"/>
      <c r="T97" s="146"/>
      <c r="U97" s="145"/>
      <c r="V97" s="137"/>
      <c r="W97" s="137"/>
      <c r="X97" s="137"/>
      <c r="Y97" s="137"/>
      <c r="Z97" s="137"/>
      <c r="AA97" s="137"/>
      <c r="AB97" s="137"/>
      <c r="AC97" s="137"/>
      <c r="AD97" s="137"/>
      <c r="AE97" s="137"/>
      <c r="AF97" s="137"/>
      <c r="AG97" s="137"/>
    </row>
    <row r="98" spans="1:33" outlineLevel="1" x14ac:dyDescent="0.2">
      <c r="A98" s="138"/>
      <c r="B98" s="138"/>
      <c r="C98" s="168" t="s">
        <v>209</v>
      </c>
      <c r="D98" s="147"/>
      <c r="E98" s="151">
        <v>0.45100000000000001</v>
      </c>
      <c r="F98" s="153"/>
      <c r="G98" s="153"/>
      <c r="H98" s="153"/>
      <c r="I98" s="153"/>
      <c r="J98" s="153"/>
      <c r="K98" s="153"/>
      <c r="L98" s="153"/>
      <c r="M98" s="153"/>
      <c r="N98" s="145"/>
      <c r="O98" s="145"/>
      <c r="P98" s="145"/>
      <c r="Q98" s="145"/>
      <c r="R98" s="145"/>
      <c r="S98" s="145"/>
      <c r="T98" s="146"/>
      <c r="U98" s="145"/>
      <c r="V98" s="137"/>
      <c r="W98" s="137"/>
      <c r="X98" s="137"/>
      <c r="Y98" s="137"/>
      <c r="Z98" s="137"/>
      <c r="AA98" s="137"/>
      <c r="AB98" s="137"/>
      <c r="AC98" s="137"/>
      <c r="AD98" s="137"/>
      <c r="AE98" s="137"/>
      <c r="AF98" s="137"/>
      <c r="AG98" s="137"/>
    </row>
    <row r="99" spans="1:33" x14ac:dyDescent="0.2">
      <c r="A99" s="139" t="s">
        <v>100</v>
      </c>
      <c r="B99" s="139" t="s">
        <v>64</v>
      </c>
      <c r="C99" s="169" t="s">
        <v>65</v>
      </c>
      <c r="D99" s="148"/>
      <c r="E99" s="152"/>
      <c r="F99" s="154"/>
      <c r="G99" s="154">
        <f>SUM(G100:G101)</f>
        <v>0</v>
      </c>
      <c r="H99" s="154"/>
      <c r="I99" s="154">
        <f>SUM(I100:I101)</f>
        <v>0</v>
      </c>
      <c r="J99" s="154"/>
      <c r="K99" s="154">
        <f>SUM(K100:K101)</f>
        <v>15830.6</v>
      </c>
      <c r="L99" s="154"/>
      <c r="M99" s="154">
        <f>SUM(M100:M101)</f>
        <v>0</v>
      </c>
      <c r="N99" s="148"/>
      <c r="O99" s="148">
        <f>SUM(O100:O101)</f>
        <v>0</v>
      </c>
      <c r="P99" s="148"/>
      <c r="Q99" s="148">
        <f>SUM(Q100:Q101)</f>
        <v>0</v>
      </c>
      <c r="R99" s="148"/>
      <c r="S99" s="148"/>
      <c r="T99" s="149"/>
      <c r="U99" s="148">
        <f>SUM(U100:U101)</f>
        <v>34.67</v>
      </c>
    </row>
    <row r="100" spans="1:33" ht="22.5" outlineLevel="1" x14ac:dyDescent="0.2">
      <c r="A100" s="138">
        <v>44</v>
      </c>
      <c r="B100" s="138" t="s">
        <v>227</v>
      </c>
      <c r="C100" s="167" t="s">
        <v>228</v>
      </c>
      <c r="D100" s="145" t="s">
        <v>205</v>
      </c>
      <c r="E100" s="150">
        <v>16.507400000000001</v>
      </c>
      <c r="F100" s="153"/>
      <c r="G100" s="153">
        <f>E100*F100</f>
        <v>0</v>
      </c>
      <c r="H100" s="153">
        <v>0</v>
      </c>
      <c r="I100" s="153">
        <f>ROUND(E100*H100,2)</f>
        <v>0</v>
      </c>
      <c r="J100" s="153">
        <v>959</v>
      </c>
      <c r="K100" s="153">
        <f>ROUND(E100*J100,2)</f>
        <v>15830.6</v>
      </c>
      <c r="L100" s="153">
        <v>21</v>
      </c>
      <c r="M100" s="153">
        <f>G100*(1+L100/100)</f>
        <v>0</v>
      </c>
      <c r="N100" s="145">
        <v>0</v>
      </c>
      <c r="O100" s="145">
        <f>ROUND(E100*N100,5)</f>
        <v>0</v>
      </c>
      <c r="P100" s="145">
        <v>0</v>
      </c>
      <c r="Q100" s="145">
        <f>ROUND(E100*P100,5)</f>
        <v>0</v>
      </c>
      <c r="R100" s="145"/>
      <c r="S100" s="145"/>
      <c r="T100" s="146">
        <v>2.1</v>
      </c>
      <c r="U100" s="145">
        <f>ROUND(E100*T100,2)</f>
        <v>34.67</v>
      </c>
      <c r="V100" s="137"/>
      <c r="W100" s="137"/>
      <c r="X100" s="137"/>
      <c r="Y100" s="137"/>
      <c r="Z100" s="137"/>
      <c r="AA100" s="137"/>
      <c r="AB100" s="137"/>
      <c r="AC100" s="137"/>
      <c r="AD100" s="137"/>
      <c r="AE100" s="137"/>
      <c r="AF100" s="137"/>
      <c r="AG100" s="137"/>
    </row>
    <row r="101" spans="1:33" outlineLevel="1" x14ac:dyDescent="0.2">
      <c r="A101" s="138"/>
      <c r="B101" s="138"/>
      <c r="C101" s="168" t="s">
        <v>229</v>
      </c>
      <c r="D101" s="147"/>
      <c r="E101" s="151">
        <v>16.507400000000001</v>
      </c>
      <c r="F101" s="153"/>
      <c r="G101" s="153"/>
      <c r="H101" s="153"/>
      <c r="I101" s="153"/>
      <c r="J101" s="153"/>
      <c r="K101" s="153"/>
      <c r="L101" s="153"/>
      <c r="M101" s="153"/>
      <c r="N101" s="145"/>
      <c r="O101" s="145"/>
      <c r="P101" s="145"/>
      <c r="Q101" s="145"/>
      <c r="R101" s="145"/>
      <c r="S101" s="145"/>
      <c r="T101" s="146"/>
      <c r="U101" s="145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  <c r="AF101" s="137"/>
      <c r="AG101" s="137"/>
    </row>
    <row r="102" spans="1:33" x14ac:dyDescent="0.2">
      <c r="A102" s="139" t="s">
        <v>100</v>
      </c>
      <c r="B102" s="139" t="s">
        <v>66</v>
      </c>
      <c r="C102" s="169" t="s">
        <v>67</v>
      </c>
      <c r="D102" s="148"/>
      <c r="E102" s="152"/>
      <c r="F102" s="154"/>
      <c r="G102" s="154">
        <f>SUM(G103:G105)</f>
        <v>0</v>
      </c>
      <c r="H102" s="154"/>
      <c r="I102" s="154">
        <f>SUM(I103:I105)</f>
        <v>49590.81</v>
      </c>
      <c r="J102" s="154"/>
      <c r="K102" s="154">
        <f>SUM(K103:K105)</f>
        <v>22962.3</v>
      </c>
      <c r="L102" s="154"/>
      <c r="M102" s="154">
        <f>SUM(M103:M105)</f>
        <v>0</v>
      </c>
      <c r="N102" s="148"/>
      <c r="O102" s="148">
        <f>SUM(O103:O105)</f>
        <v>0.28549999999999998</v>
      </c>
      <c r="P102" s="148"/>
      <c r="Q102" s="148">
        <f>SUM(Q103:Q105)</f>
        <v>0</v>
      </c>
      <c r="R102" s="148"/>
      <c r="S102" s="148"/>
      <c r="T102" s="149"/>
      <c r="U102" s="148">
        <f>SUM(U103:U105)</f>
        <v>36.57</v>
      </c>
    </row>
    <row r="103" spans="1:33" ht="22.5" outlineLevel="1" x14ac:dyDescent="0.2">
      <c r="A103" s="138">
        <v>45</v>
      </c>
      <c r="B103" s="138" t="s">
        <v>230</v>
      </c>
      <c r="C103" s="167" t="s">
        <v>231</v>
      </c>
      <c r="D103" s="145" t="s">
        <v>103</v>
      </c>
      <c r="E103" s="150">
        <v>61.664000000000001</v>
      </c>
      <c r="F103" s="153"/>
      <c r="G103" s="153">
        <f>E103*F103</f>
        <v>0</v>
      </c>
      <c r="H103" s="153">
        <v>804.21</v>
      </c>
      <c r="I103" s="153">
        <f>ROUND(E103*H103,2)</f>
        <v>49590.81</v>
      </c>
      <c r="J103" s="153">
        <v>322.78999999999996</v>
      </c>
      <c r="K103" s="153">
        <f>ROUND(E103*J103,2)</f>
        <v>19904.52</v>
      </c>
      <c r="L103" s="153">
        <v>21</v>
      </c>
      <c r="M103" s="153">
        <f>G103*(1+L103/100)</f>
        <v>0</v>
      </c>
      <c r="N103" s="145">
        <v>4.6299999999999996E-3</v>
      </c>
      <c r="O103" s="145">
        <f>ROUND(E103*N103,5)</f>
        <v>0.28549999999999998</v>
      </c>
      <c r="P103" s="145">
        <v>0</v>
      </c>
      <c r="Q103" s="145">
        <f>ROUND(E103*P103,5)</f>
        <v>0</v>
      </c>
      <c r="R103" s="145"/>
      <c r="S103" s="145"/>
      <c r="T103" s="146">
        <v>0.59299999999999997</v>
      </c>
      <c r="U103" s="145">
        <f>ROUND(E103*T103,2)</f>
        <v>36.57</v>
      </c>
      <c r="V103" s="137"/>
      <c r="W103" s="137"/>
      <c r="X103" s="137"/>
      <c r="Y103" s="137"/>
      <c r="Z103" s="137"/>
      <c r="AA103" s="137"/>
      <c r="AB103" s="137"/>
      <c r="AC103" s="137"/>
      <c r="AD103" s="137"/>
      <c r="AE103" s="137"/>
      <c r="AF103" s="137"/>
      <c r="AG103" s="137"/>
    </row>
    <row r="104" spans="1:33" ht="22.5" outlineLevel="1" x14ac:dyDescent="0.2">
      <c r="A104" s="138"/>
      <c r="B104" s="138"/>
      <c r="C104" s="168" t="s">
        <v>232</v>
      </c>
      <c r="D104" s="147"/>
      <c r="E104" s="151">
        <v>61.664000000000001</v>
      </c>
      <c r="F104" s="153"/>
      <c r="G104" s="153"/>
      <c r="H104" s="153"/>
      <c r="I104" s="153"/>
      <c r="J104" s="153"/>
      <c r="K104" s="153"/>
      <c r="L104" s="153"/>
      <c r="M104" s="153"/>
      <c r="N104" s="145"/>
      <c r="O104" s="145"/>
      <c r="P104" s="145"/>
      <c r="Q104" s="145"/>
      <c r="R104" s="145"/>
      <c r="S104" s="145"/>
      <c r="T104" s="146"/>
      <c r="U104" s="145"/>
      <c r="V104" s="137"/>
      <c r="W104" s="137"/>
      <c r="X104" s="137"/>
      <c r="Y104" s="137"/>
      <c r="Z104" s="137"/>
      <c r="AA104" s="137"/>
      <c r="AB104" s="137"/>
      <c r="AC104" s="137"/>
      <c r="AD104" s="137"/>
      <c r="AE104" s="137"/>
      <c r="AF104" s="137"/>
      <c r="AG104" s="137"/>
    </row>
    <row r="105" spans="1:33" outlineLevel="1" x14ac:dyDescent="0.2">
      <c r="A105" s="138">
        <v>46</v>
      </c>
      <c r="B105" s="138" t="s">
        <v>233</v>
      </c>
      <c r="C105" s="167" t="s">
        <v>234</v>
      </c>
      <c r="D105" s="145" t="s">
        <v>0</v>
      </c>
      <c r="E105" s="150">
        <v>694.95</v>
      </c>
      <c r="F105" s="153"/>
      <c r="G105" s="153">
        <f>E105*F105</f>
        <v>0</v>
      </c>
      <c r="H105" s="153">
        <v>0</v>
      </c>
      <c r="I105" s="153">
        <f>ROUND(E105*H105,2)</f>
        <v>0</v>
      </c>
      <c r="J105" s="153">
        <v>4.4000000000000004</v>
      </c>
      <c r="K105" s="153">
        <f>ROUND(E105*J105,2)</f>
        <v>3057.78</v>
      </c>
      <c r="L105" s="153">
        <v>21</v>
      </c>
      <c r="M105" s="153">
        <f>G105*(1+L105/100)</f>
        <v>0</v>
      </c>
      <c r="N105" s="145">
        <v>0</v>
      </c>
      <c r="O105" s="145">
        <f>ROUND(E105*N105,5)</f>
        <v>0</v>
      </c>
      <c r="P105" s="145">
        <v>0</v>
      </c>
      <c r="Q105" s="145">
        <f>ROUND(E105*P105,5)</f>
        <v>0</v>
      </c>
      <c r="R105" s="145"/>
      <c r="S105" s="145"/>
      <c r="T105" s="146">
        <v>0</v>
      </c>
      <c r="U105" s="145">
        <f>ROUND(E105*T105,2)</f>
        <v>0</v>
      </c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7"/>
    </row>
    <row r="106" spans="1:33" x14ac:dyDescent="0.2">
      <c r="A106" s="139" t="s">
        <v>100</v>
      </c>
      <c r="B106" s="139" t="s">
        <v>68</v>
      </c>
      <c r="C106" s="169" t="s">
        <v>69</v>
      </c>
      <c r="D106" s="148"/>
      <c r="E106" s="152"/>
      <c r="F106" s="154"/>
      <c r="G106" s="154">
        <f>SUM(G107)</f>
        <v>0</v>
      </c>
      <c r="H106" s="154"/>
      <c r="I106" s="154">
        <f>SUM(I107:I107)</f>
        <v>0</v>
      </c>
      <c r="J106" s="154"/>
      <c r="K106" s="154">
        <f>SUM(K107:K107)</f>
        <v>13503</v>
      </c>
      <c r="L106" s="154"/>
      <c r="M106" s="154">
        <f>SUM(M107:M107)</f>
        <v>0</v>
      </c>
      <c r="N106" s="148"/>
      <c r="O106" s="148">
        <f>SUM(O107:O107)</f>
        <v>0</v>
      </c>
      <c r="P106" s="148"/>
      <c r="Q106" s="148">
        <f>SUM(Q107:Q107)</f>
        <v>0</v>
      </c>
      <c r="R106" s="148"/>
      <c r="S106" s="148"/>
      <c r="T106" s="149"/>
      <c r="U106" s="148">
        <f>SUM(U107:U107)</f>
        <v>23.1</v>
      </c>
    </row>
    <row r="107" spans="1:33" ht="22.5" outlineLevel="1" x14ac:dyDescent="0.2">
      <c r="A107" s="138">
        <v>47</v>
      </c>
      <c r="B107" s="138" t="s">
        <v>235</v>
      </c>
      <c r="C107" s="167" t="s">
        <v>236</v>
      </c>
      <c r="D107" s="145" t="s">
        <v>135</v>
      </c>
      <c r="E107" s="150">
        <v>210</v>
      </c>
      <c r="F107" s="153"/>
      <c r="G107" s="153">
        <f>E107*F107</f>
        <v>0</v>
      </c>
      <c r="H107" s="153">
        <v>0</v>
      </c>
      <c r="I107" s="153">
        <f>ROUND(E107*H107,2)</f>
        <v>0</v>
      </c>
      <c r="J107" s="153">
        <v>64.3</v>
      </c>
      <c r="K107" s="153">
        <f>ROUND(E107*J107,2)</f>
        <v>13503</v>
      </c>
      <c r="L107" s="153">
        <v>21</v>
      </c>
      <c r="M107" s="153">
        <f>G107*(1+L107/100)</f>
        <v>0</v>
      </c>
      <c r="N107" s="145">
        <v>0</v>
      </c>
      <c r="O107" s="145">
        <f>ROUND(E107*N107,5)</f>
        <v>0</v>
      </c>
      <c r="P107" s="145">
        <v>0</v>
      </c>
      <c r="Q107" s="145">
        <f>ROUND(E107*P107,5)</f>
        <v>0</v>
      </c>
      <c r="R107" s="145"/>
      <c r="S107" s="145"/>
      <c r="T107" s="146">
        <v>0.11</v>
      </c>
      <c r="U107" s="145">
        <f>ROUND(E107*T107,2)</f>
        <v>23.1</v>
      </c>
      <c r="V107" s="137"/>
      <c r="W107" s="137"/>
      <c r="X107" s="137"/>
      <c r="Y107" s="137"/>
      <c r="Z107" s="137"/>
      <c r="AA107" s="137"/>
      <c r="AB107" s="137"/>
      <c r="AC107" s="137"/>
      <c r="AD107" s="137"/>
      <c r="AE107" s="137"/>
      <c r="AF107" s="137"/>
      <c r="AG107" s="137"/>
    </row>
    <row r="108" spans="1:33" x14ac:dyDescent="0.2">
      <c r="A108" s="139" t="s">
        <v>100</v>
      </c>
      <c r="B108" s="139" t="s">
        <v>70</v>
      </c>
      <c r="C108" s="169" t="s">
        <v>71</v>
      </c>
      <c r="D108" s="148"/>
      <c r="E108" s="152"/>
      <c r="F108" s="154"/>
      <c r="G108" s="154">
        <f>SUM(G109:G111)</f>
        <v>0</v>
      </c>
      <c r="H108" s="154"/>
      <c r="I108" s="154">
        <f>SUM(I109:I111)</f>
        <v>13345.79</v>
      </c>
      <c r="J108" s="154"/>
      <c r="K108" s="154">
        <f>SUM(K109:K111)</f>
        <v>7481.06</v>
      </c>
      <c r="L108" s="154"/>
      <c r="M108" s="154">
        <f>SUM(M109:M111)</f>
        <v>0</v>
      </c>
      <c r="N108" s="148"/>
      <c r="O108" s="148">
        <f>SUM(O109:O111)</f>
        <v>0.47860999999999998</v>
      </c>
      <c r="P108" s="148"/>
      <c r="Q108" s="148">
        <f>SUM(Q109:Q111)</f>
        <v>0</v>
      </c>
      <c r="R108" s="148"/>
      <c r="S108" s="148"/>
      <c r="T108" s="149"/>
      <c r="U108" s="148">
        <f>SUM(U109:U111)</f>
        <v>14.02</v>
      </c>
    </row>
    <row r="109" spans="1:33" ht="22.5" outlineLevel="1" x14ac:dyDescent="0.2">
      <c r="A109" s="138">
        <v>48</v>
      </c>
      <c r="B109" s="138" t="s">
        <v>237</v>
      </c>
      <c r="C109" s="167" t="s">
        <v>238</v>
      </c>
      <c r="D109" s="145" t="s">
        <v>103</v>
      </c>
      <c r="E109" s="150">
        <v>38</v>
      </c>
      <c r="F109" s="153"/>
      <c r="G109" s="153">
        <f>E109*F109</f>
        <v>0</v>
      </c>
      <c r="H109" s="153">
        <v>34.630000000000003</v>
      </c>
      <c r="I109" s="153">
        <f>ROUND(E109*H109,2)</f>
        <v>1315.94</v>
      </c>
      <c r="J109" s="153">
        <v>196.87</v>
      </c>
      <c r="K109" s="153">
        <f>ROUND(E109*J109,2)</f>
        <v>7481.06</v>
      </c>
      <c r="L109" s="153">
        <v>21</v>
      </c>
      <c r="M109" s="153">
        <f>G109*(1+L109/100)</f>
        <v>0</v>
      </c>
      <c r="N109" s="145">
        <v>7.2999999999999996E-4</v>
      </c>
      <c r="O109" s="145">
        <f>ROUND(E109*N109,5)</f>
        <v>2.7740000000000001E-2</v>
      </c>
      <c r="P109" s="145">
        <v>0</v>
      </c>
      <c r="Q109" s="145">
        <f>ROUND(E109*P109,5)</f>
        <v>0</v>
      </c>
      <c r="R109" s="145"/>
      <c r="S109" s="145"/>
      <c r="T109" s="146">
        <v>0.36899999999999999</v>
      </c>
      <c r="U109" s="145">
        <f>ROUND(E109*T109,2)</f>
        <v>14.02</v>
      </c>
      <c r="V109" s="137"/>
      <c r="W109" s="137"/>
      <c r="X109" s="137"/>
      <c r="Y109" s="137"/>
      <c r="Z109" s="137"/>
      <c r="AA109" s="137"/>
      <c r="AB109" s="137"/>
      <c r="AC109" s="137"/>
      <c r="AD109" s="137"/>
      <c r="AE109" s="137"/>
      <c r="AF109" s="137"/>
      <c r="AG109" s="137"/>
    </row>
    <row r="110" spans="1:33" ht="22.5" outlineLevel="1" x14ac:dyDescent="0.2">
      <c r="A110" s="138">
        <v>49</v>
      </c>
      <c r="B110" s="138" t="s">
        <v>239</v>
      </c>
      <c r="C110" s="167" t="s">
        <v>240</v>
      </c>
      <c r="D110" s="145" t="s">
        <v>103</v>
      </c>
      <c r="E110" s="150">
        <v>39.9</v>
      </c>
      <c r="F110" s="153"/>
      <c r="G110" s="153">
        <f>E110*F110</f>
        <v>0</v>
      </c>
      <c r="H110" s="153">
        <v>301.5</v>
      </c>
      <c r="I110" s="153">
        <f>ROUND(E110*H110,2)</f>
        <v>12029.85</v>
      </c>
      <c r="J110" s="153">
        <v>0</v>
      </c>
      <c r="K110" s="153">
        <f>ROUND(E110*J110,2)</f>
        <v>0</v>
      </c>
      <c r="L110" s="153">
        <v>21</v>
      </c>
      <c r="M110" s="153">
        <f>G110*(1+L110/100)</f>
        <v>0</v>
      </c>
      <c r="N110" s="145">
        <v>1.1299999999999999E-2</v>
      </c>
      <c r="O110" s="145">
        <f>ROUND(E110*N110,5)</f>
        <v>0.45086999999999999</v>
      </c>
      <c r="P110" s="145">
        <v>0</v>
      </c>
      <c r="Q110" s="145">
        <f>ROUND(E110*P110,5)</f>
        <v>0</v>
      </c>
      <c r="R110" s="145"/>
      <c r="S110" s="145"/>
      <c r="T110" s="146">
        <v>0</v>
      </c>
      <c r="U110" s="145">
        <f>ROUND(E110*T110,2)</f>
        <v>0</v>
      </c>
      <c r="V110" s="137"/>
      <c r="W110" s="137"/>
      <c r="X110" s="137"/>
      <c r="Y110" s="137"/>
      <c r="Z110" s="137"/>
      <c r="AA110" s="137"/>
      <c r="AB110" s="137"/>
      <c r="AC110" s="137"/>
      <c r="AD110" s="137"/>
      <c r="AE110" s="137"/>
      <c r="AF110" s="137"/>
      <c r="AG110" s="137"/>
    </row>
    <row r="111" spans="1:33" outlineLevel="1" x14ac:dyDescent="0.2">
      <c r="A111" s="138"/>
      <c r="B111" s="138"/>
      <c r="C111" s="168" t="s">
        <v>241</v>
      </c>
      <c r="D111" s="147"/>
      <c r="E111" s="151">
        <v>39.9</v>
      </c>
      <c r="F111" s="153"/>
      <c r="G111" s="153"/>
      <c r="H111" s="153"/>
      <c r="I111" s="153"/>
      <c r="J111" s="153"/>
      <c r="K111" s="153"/>
      <c r="L111" s="153"/>
      <c r="M111" s="153"/>
      <c r="N111" s="145"/>
      <c r="O111" s="145"/>
      <c r="P111" s="145"/>
      <c r="Q111" s="145"/>
      <c r="R111" s="145"/>
      <c r="S111" s="145"/>
      <c r="T111" s="146"/>
      <c r="U111" s="145"/>
      <c r="V111" s="137"/>
      <c r="W111" s="137"/>
      <c r="X111" s="137"/>
      <c r="Y111" s="137"/>
      <c r="Z111" s="137"/>
      <c r="AA111" s="137"/>
      <c r="AB111" s="137"/>
      <c r="AC111" s="137"/>
      <c r="AD111" s="137"/>
      <c r="AE111" s="137"/>
      <c r="AF111" s="137"/>
      <c r="AG111" s="137"/>
    </row>
    <row r="112" spans="1:33" x14ac:dyDescent="0.2">
      <c r="A112" s="139" t="s">
        <v>100</v>
      </c>
      <c r="B112" s="139" t="s">
        <v>72</v>
      </c>
      <c r="C112" s="169" t="s">
        <v>73</v>
      </c>
      <c r="D112" s="148"/>
      <c r="E112" s="152"/>
      <c r="F112" s="154"/>
      <c r="G112" s="154">
        <f>SUM(G113:G119)</f>
        <v>0</v>
      </c>
      <c r="H112" s="154"/>
      <c r="I112" s="154">
        <f>SUM(I113:I119)</f>
        <v>0</v>
      </c>
      <c r="J112" s="154"/>
      <c r="K112" s="154">
        <f>SUM(K113:K119)</f>
        <v>37735.880000000005</v>
      </c>
      <c r="L112" s="154"/>
      <c r="M112" s="154">
        <f>SUM(M113:M119)</f>
        <v>0</v>
      </c>
      <c r="N112" s="148"/>
      <c r="O112" s="148">
        <f>SUM(O113:O119)</f>
        <v>0</v>
      </c>
      <c r="P112" s="148"/>
      <c r="Q112" s="148">
        <f>SUM(Q113:Q119)</f>
        <v>9.0380000000000002E-2</v>
      </c>
      <c r="R112" s="148"/>
      <c r="S112" s="148"/>
      <c r="T112" s="149"/>
      <c r="U112" s="148">
        <f>SUM(U113:U119)</f>
        <v>4.46</v>
      </c>
    </row>
    <row r="113" spans="1:33" ht="22.5" outlineLevel="1" x14ac:dyDescent="0.2">
      <c r="A113" s="138">
        <v>50</v>
      </c>
      <c r="B113" s="138" t="s">
        <v>242</v>
      </c>
      <c r="C113" s="167" t="s">
        <v>243</v>
      </c>
      <c r="D113" s="145" t="s">
        <v>135</v>
      </c>
      <c r="E113" s="150">
        <v>29.97</v>
      </c>
      <c r="F113" s="153"/>
      <c r="G113" s="153">
        <f>E113*F113</f>
        <v>0</v>
      </c>
      <c r="H113" s="153">
        <v>0</v>
      </c>
      <c r="I113" s="153">
        <f>ROUND(E113*H113,2)</f>
        <v>0</v>
      </c>
      <c r="J113" s="153">
        <v>58.5</v>
      </c>
      <c r="K113" s="153">
        <f>ROUND(E113*J113,2)</f>
        <v>1753.25</v>
      </c>
      <c r="L113" s="153">
        <v>21</v>
      </c>
      <c r="M113" s="153">
        <f>G113*(1+L113/100)</f>
        <v>0</v>
      </c>
      <c r="N113" s="145">
        <v>0</v>
      </c>
      <c r="O113" s="145">
        <f>ROUND(E113*N113,5)</f>
        <v>0</v>
      </c>
      <c r="P113" s="145">
        <v>1.3500000000000001E-3</v>
      </c>
      <c r="Q113" s="145">
        <f>ROUND(E113*P113,5)</f>
        <v>4.0460000000000003E-2</v>
      </c>
      <c r="R113" s="145"/>
      <c r="S113" s="145"/>
      <c r="T113" s="146">
        <v>9.1999999999999998E-2</v>
      </c>
      <c r="U113" s="145">
        <f>ROUND(E113*T113,2)</f>
        <v>2.76</v>
      </c>
      <c r="V113" s="137"/>
      <c r="W113" s="137"/>
      <c r="X113" s="137"/>
      <c r="Y113" s="137"/>
      <c r="Z113" s="137"/>
      <c r="AA113" s="137"/>
      <c r="AB113" s="137"/>
      <c r="AC113" s="137"/>
      <c r="AD113" s="137"/>
      <c r="AE113" s="137"/>
      <c r="AF113" s="137"/>
      <c r="AG113" s="137"/>
    </row>
    <row r="114" spans="1:33" outlineLevel="1" x14ac:dyDescent="0.2">
      <c r="A114" s="138"/>
      <c r="B114" s="138"/>
      <c r="C114" s="168" t="s">
        <v>202</v>
      </c>
      <c r="D114" s="147"/>
      <c r="E114" s="151">
        <v>29.97</v>
      </c>
      <c r="F114" s="153"/>
      <c r="G114" s="153"/>
      <c r="H114" s="153"/>
      <c r="I114" s="153"/>
      <c r="J114" s="153"/>
      <c r="K114" s="153"/>
      <c r="L114" s="153"/>
      <c r="M114" s="153"/>
      <c r="N114" s="145"/>
      <c r="O114" s="145"/>
      <c r="P114" s="145"/>
      <c r="Q114" s="145"/>
      <c r="R114" s="145"/>
      <c r="S114" s="145"/>
      <c r="T114" s="146"/>
      <c r="U114" s="145"/>
      <c r="V114" s="137"/>
      <c r="W114" s="137"/>
      <c r="X114" s="137"/>
      <c r="Y114" s="137"/>
      <c r="Z114" s="137"/>
      <c r="AA114" s="137"/>
      <c r="AB114" s="137"/>
      <c r="AC114" s="137"/>
      <c r="AD114" s="137"/>
      <c r="AE114" s="137"/>
      <c r="AF114" s="137"/>
      <c r="AG114" s="137"/>
    </row>
    <row r="115" spans="1:33" outlineLevel="1" x14ac:dyDescent="0.2">
      <c r="A115" s="138">
        <v>51</v>
      </c>
      <c r="B115" s="138" t="s">
        <v>244</v>
      </c>
      <c r="C115" s="167" t="s">
        <v>245</v>
      </c>
      <c r="D115" s="145" t="s">
        <v>135</v>
      </c>
      <c r="E115" s="150">
        <v>26</v>
      </c>
      <c r="F115" s="153"/>
      <c r="G115" s="153">
        <f>E115*F115</f>
        <v>0</v>
      </c>
      <c r="H115" s="153">
        <v>0</v>
      </c>
      <c r="I115" s="153">
        <f>ROUND(E115*H115,2)</f>
        <v>0</v>
      </c>
      <c r="J115" s="153">
        <v>38.4</v>
      </c>
      <c r="K115" s="153">
        <f>ROUND(E115*J115,2)</f>
        <v>998.4</v>
      </c>
      <c r="L115" s="153">
        <v>21</v>
      </c>
      <c r="M115" s="153">
        <f>G115*(1+L115/100)</f>
        <v>0</v>
      </c>
      <c r="N115" s="145">
        <v>0</v>
      </c>
      <c r="O115" s="145">
        <f>ROUND(E115*N115,5)</f>
        <v>0</v>
      </c>
      <c r="P115" s="145">
        <v>1.92E-3</v>
      </c>
      <c r="Q115" s="145">
        <f>ROUND(E115*P115,5)</f>
        <v>4.9919999999999999E-2</v>
      </c>
      <c r="R115" s="145"/>
      <c r="S115" s="145"/>
      <c r="T115" s="146">
        <v>6.5549999999999997E-2</v>
      </c>
      <c r="U115" s="145">
        <f>ROUND(E115*T115,2)</f>
        <v>1.7</v>
      </c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</row>
    <row r="116" spans="1:33" outlineLevel="1" x14ac:dyDescent="0.2">
      <c r="A116" s="138"/>
      <c r="B116" s="138"/>
      <c r="C116" s="168" t="s">
        <v>246</v>
      </c>
      <c r="D116" s="147"/>
      <c r="E116" s="151">
        <v>26</v>
      </c>
      <c r="F116" s="153"/>
      <c r="G116" s="153"/>
      <c r="H116" s="153"/>
      <c r="I116" s="153"/>
      <c r="J116" s="153"/>
      <c r="K116" s="153"/>
      <c r="L116" s="153"/>
      <c r="M116" s="153"/>
      <c r="N116" s="145"/>
      <c r="O116" s="145"/>
      <c r="P116" s="145"/>
      <c r="Q116" s="145"/>
      <c r="R116" s="145"/>
      <c r="S116" s="145"/>
      <c r="T116" s="146"/>
      <c r="U116" s="145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  <c r="AF116" s="137"/>
      <c r="AG116" s="137"/>
    </row>
    <row r="117" spans="1:33" ht="22.5" outlineLevel="1" x14ac:dyDescent="0.2">
      <c r="A117" s="138">
        <v>52</v>
      </c>
      <c r="B117" s="138" t="s">
        <v>247</v>
      </c>
      <c r="C117" s="167" t="s">
        <v>248</v>
      </c>
      <c r="D117" s="145" t="s">
        <v>249</v>
      </c>
      <c r="E117" s="150">
        <v>28.6</v>
      </c>
      <c r="F117" s="153"/>
      <c r="G117" s="153">
        <f t="shared" ref="G117:G119" si="2">E117*F117</f>
        <v>0</v>
      </c>
      <c r="H117" s="153">
        <v>0</v>
      </c>
      <c r="I117" s="153">
        <f>ROUND(E117*H117,2)</f>
        <v>0</v>
      </c>
      <c r="J117" s="153">
        <v>850</v>
      </c>
      <c r="K117" s="153">
        <f>ROUND(E117*J117,2)</f>
        <v>24310</v>
      </c>
      <c r="L117" s="153">
        <v>21</v>
      </c>
      <c r="M117" s="153">
        <f>G117*(1+L117/100)</f>
        <v>0</v>
      </c>
      <c r="N117" s="145">
        <v>0</v>
      </c>
      <c r="O117" s="145">
        <f>ROUND(E117*N117,5)</f>
        <v>0</v>
      </c>
      <c r="P117" s="145">
        <v>0</v>
      </c>
      <c r="Q117" s="145">
        <f>ROUND(E117*P117,5)</f>
        <v>0</v>
      </c>
      <c r="R117" s="145"/>
      <c r="S117" s="145"/>
      <c r="T117" s="146">
        <v>0</v>
      </c>
      <c r="U117" s="145">
        <f>ROUND(E117*T117,2)</f>
        <v>0</v>
      </c>
      <c r="V117" s="137"/>
      <c r="W117" s="137"/>
      <c r="X117" s="137"/>
      <c r="Y117" s="137"/>
      <c r="Z117" s="137"/>
      <c r="AA117" s="137"/>
      <c r="AB117" s="137"/>
      <c r="AC117" s="137"/>
      <c r="AD117" s="137"/>
      <c r="AE117" s="137"/>
      <c r="AF117" s="137"/>
      <c r="AG117" s="137"/>
    </row>
    <row r="118" spans="1:33" ht="22.5" outlineLevel="1" x14ac:dyDescent="0.2">
      <c r="A118" s="138">
        <v>53</v>
      </c>
      <c r="B118" s="138" t="s">
        <v>250</v>
      </c>
      <c r="C118" s="167" t="s">
        <v>251</v>
      </c>
      <c r="D118" s="145" t="s">
        <v>252</v>
      </c>
      <c r="E118" s="150">
        <v>26</v>
      </c>
      <c r="F118" s="153"/>
      <c r="G118" s="153">
        <f t="shared" si="2"/>
        <v>0</v>
      </c>
      <c r="H118" s="153">
        <v>0</v>
      </c>
      <c r="I118" s="153">
        <f>ROUND(E118*H118,2)</f>
        <v>0</v>
      </c>
      <c r="J118" s="153">
        <v>380</v>
      </c>
      <c r="K118" s="153">
        <f>ROUND(E118*J118,2)</f>
        <v>9880</v>
      </c>
      <c r="L118" s="153">
        <v>21</v>
      </c>
      <c r="M118" s="153">
        <f>G118*(1+L118/100)</f>
        <v>0</v>
      </c>
      <c r="N118" s="145">
        <v>0</v>
      </c>
      <c r="O118" s="145">
        <f>ROUND(E118*N118,5)</f>
        <v>0</v>
      </c>
      <c r="P118" s="145">
        <v>0</v>
      </c>
      <c r="Q118" s="145">
        <f>ROUND(E118*P118,5)</f>
        <v>0</v>
      </c>
      <c r="R118" s="145"/>
      <c r="S118" s="145"/>
      <c r="T118" s="146">
        <v>0</v>
      </c>
      <c r="U118" s="145">
        <f>ROUND(E118*T118,2)</f>
        <v>0</v>
      </c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  <c r="AF118" s="137"/>
      <c r="AG118" s="137"/>
    </row>
    <row r="119" spans="1:33" outlineLevel="1" x14ac:dyDescent="0.2">
      <c r="A119" s="138">
        <v>54</v>
      </c>
      <c r="B119" s="138" t="s">
        <v>253</v>
      </c>
      <c r="C119" s="167" t="s">
        <v>254</v>
      </c>
      <c r="D119" s="145" t="s">
        <v>0</v>
      </c>
      <c r="E119" s="150">
        <v>369.41</v>
      </c>
      <c r="F119" s="153"/>
      <c r="G119" s="153">
        <f t="shared" si="2"/>
        <v>0</v>
      </c>
      <c r="H119" s="153">
        <v>0</v>
      </c>
      <c r="I119" s="153">
        <f>ROUND(E119*H119,2)</f>
        <v>0</v>
      </c>
      <c r="J119" s="153">
        <v>2.15</v>
      </c>
      <c r="K119" s="153">
        <f>ROUND(E119*J119,2)</f>
        <v>794.23</v>
      </c>
      <c r="L119" s="153">
        <v>21</v>
      </c>
      <c r="M119" s="153">
        <f>G119*(1+L119/100)</f>
        <v>0</v>
      </c>
      <c r="N119" s="145">
        <v>0</v>
      </c>
      <c r="O119" s="145">
        <f>ROUND(E119*N119,5)</f>
        <v>0</v>
      </c>
      <c r="P119" s="145">
        <v>0</v>
      </c>
      <c r="Q119" s="145">
        <f>ROUND(E119*P119,5)</f>
        <v>0</v>
      </c>
      <c r="R119" s="145"/>
      <c r="S119" s="145"/>
      <c r="T119" s="146">
        <v>0</v>
      </c>
      <c r="U119" s="145">
        <f>ROUND(E119*T119,2)</f>
        <v>0</v>
      </c>
      <c r="V119" s="137"/>
      <c r="W119" s="137"/>
      <c r="X119" s="137"/>
      <c r="Y119" s="137"/>
      <c r="Z119" s="137"/>
      <c r="AA119" s="137"/>
      <c r="AB119" s="137"/>
      <c r="AC119" s="137"/>
      <c r="AD119" s="137"/>
      <c r="AE119" s="137"/>
      <c r="AF119" s="137"/>
      <c r="AG119" s="137"/>
    </row>
    <row r="120" spans="1:33" x14ac:dyDescent="0.2">
      <c r="A120" s="139" t="s">
        <v>100</v>
      </c>
      <c r="B120" s="139" t="s">
        <v>74</v>
      </c>
      <c r="C120" s="169" t="s">
        <v>75</v>
      </c>
      <c r="D120" s="148"/>
      <c r="E120" s="152"/>
      <c r="F120" s="154"/>
      <c r="G120" s="154">
        <f>SUM(G121:G132)</f>
        <v>0</v>
      </c>
      <c r="H120" s="154"/>
      <c r="I120" s="154">
        <f>SUM(I121:I132)</f>
        <v>0</v>
      </c>
      <c r="J120" s="154"/>
      <c r="K120" s="154">
        <f>SUM(K121:K132)</f>
        <v>1109749.08</v>
      </c>
      <c r="L120" s="154"/>
      <c r="M120" s="154">
        <f>SUM(M121:M132)</f>
        <v>0</v>
      </c>
      <c r="N120" s="148"/>
      <c r="O120" s="148">
        <f>SUM(O121:O132)</f>
        <v>0</v>
      </c>
      <c r="P120" s="148"/>
      <c r="Q120" s="148">
        <f>SUM(Q121:Q132)</f>
        <v>0</v>
      </c>
      <c r="R120" s="148"/>
      <c r="S120" s="148"/>
      <c r="T120" s="149"/>
      <c r="U120" s="148">
        <f>SUM(U121:U132)</f>
        <v>0</v>
      </c>
    </row>
    <row r="121" spans="1:33" ht="22.5" outlineLevel="1" x14ac:dyDescent="0.2">
      <c r="A121" s="138">
        <v>55</v>
      </c>
      <c r="B121" s="138" t="s">
        <v>255</v>
      </c>
      <c r="C121" s="167" t="s">
        <v>256</v>
      </c>
      <c r="D121" s="145" t="s">
        <v>252</v>
      </c>
      <c r="E121" s="150">
        <v>28.6</v>
      </c>
      <c r="F121" s="153"/>
      <c r="G121" s="153">
        <f>E121*F121</f>
        <v>0</v>
      </c>
      <c r="H121" s="153">
        <v>0</v>
      </c>
      <c r="I121" s="153">
        <f>ROUND(E121*H121,2)</f>
        <v>0</v>
      </c>
      <c r="J121" s="153">
        <v>650</v>
      </c>
      <c r="K121" s="153">
        <f>ROUND(E121*J121,2)</f>
        <v>18590</v>
      </c>
      <c r="L121" s="153">
        <v>21</v>
      </c>
      <c r="M121" s="153">
        <f>G121*(1+L121/100)</f>
        <v>0</v>
      </c>
      <c r="N121" s="145">
        <v>0</v>
      </c>
      <c r="O121" s="145">
        <f>ROUND(E121*N121,5)</f>
        <v>0</v>
      </c>
      <c r="P121" s="145">
        <v>0</v>
      </c>
      <c r="Q121" s="145">
        <f>ROUND(E121*P121,5)</f>
        <v>0</v>
      </c>
      <c r="R121" s="145"/>
      <c r="S121" s="145"/>
      <c r="T121" s="146">
        <v>0</v>
      </c>
      <c r="U121" s="145">
        <f>ROUND(E121*T121,2)</f>
        <v>0</v>
      </c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  <c r="AF121" s="137"/>
      <c r="AG121" s="137"/>
    </row>
    <row r="122" spans="1:33" ht="22.5" outlineLevel="1" x14ac:dyDescent="0.2">
      <c r="A122" s="138">
        <v>56</v>
      </c>
      <c r="B122" s="138" t="s">
        <v>257</v>
      </c>
      <c r="C122" s="167" t="s">
        <v>258</v>
      </c>
      <c r="D122" s="145" t="s">
        <v>259</v>
      </c>
      <c r="E122" s="150">
        <v>1</v>
      </c>
      <c r="F122" s="153"/>
      <c r="G122" s="153">
        <f>E122*F122</f>
        <v>0</v>
      </c>
      <c r="H122" s="153">
        <v>0</v>
      </c>
      <c r="I122" s="153">
        <f>ROUND(E122*H122,2)</f>
        <v>0</v>
      </c>
      <c r="J122" s="153">
        <v>95000</v>
      </c>
      <c r="K122" s="153">
        <f>ROUND(E122*J122,2)</f>
        <v>95000</v>
      </c>
      <c r="L122" s="153">
        <v>21</v>
      </c>
      <c r="M122" s="153">
        <f>G122*(1+L122/100)</f>
        <v>0</v>
      </c>
      <c r="N122" s="145">
        <v>0</v>
      </c>
      <c r="O122" s="145">
        <f>ROUND(E122*N122,5)</f>
        <v>0</v>
      </c>
      <c r="P122" s="145">
        <v>0</v>
      </c>
      <c r="Q122" s="145">
        <f>ROUND(E122*P122,5)</f>
        <v>0</v>
      </c>
      <c r="R122" s="145"/>
      <c r="S122" s="145"/>
      <c r="T122" s="146">
        <v>0</v>
      </c>
      <c r="U122" s="145">
        <f>ROUND(E122*T122,2)</f>
        <v>0</v>
      </c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  <c r="AF122" s="137"/>
      <c r="AG122" s="137"/>
    </row>
    <row r="123" spans="1:33" outlineLevel="1" x14ac:dyDescent="0.2">
      <c r="A123" s="138"/>
      <c r="B123" s="138"/>
      <c r="C123" s="226" t="s">
        <v>260</v>
      </c>
      <c r="D123" s="227"/>
      <c r="E123" s="228"/>
      <c r="F123" s="229"/>
      <c r="G123" s="230"/>
      <c r="H123" s="153"/>
      <c r="I123" s="153"/>
      <c r="J123" s="153"/>
      <c r="K123" s="153"/>
      <c r="L123" s="153"/>
      <c r="M123" s="153"/>
      <c r="N123" s="145"/>
      <c r="O123" s="145"/>
      <c r="P123" s="145"/>
      <c r="Q123" s="145"/>
      <c r="R123" s="145"/>
      <c r="S123" s="145"/>
      <c r="T123" s="146"/>
      <c r="U123" s="145"/>
      <c r="V123" s="137"/>
      <c r="W123" s="137"/>
      <c r="X123" s="137"/>
      <c r="Y123" s="137"/>
      <c r="Z123" s="140" t="str">
        <f>C123</f>
        <v>včetně zárubně,zámku a kování,samozavírače a přípravy na EZS a el.mag. zámek</v>
      </c>
      <c r="AA123" s="137"/>
      <c r="AB123" s="137"/>
      <c r="AC123" s="137"/>
      <c r="AD123" s="137"/>
      <c r="AE123" s="137"/>
      <c r="AF123" s="137"/>
      <c r="AG123" s="137"/>
    </row>
    <row r="124" spans="1:33" ht="22.5" outlineLevel="1" x14ac:dyDescent="0.2">
      <c r="A124" s="138">
        <v>57</v>
      </c>
      <c r="B124" s="138" t="s">
        <v>261</v>
      </c>
      <c r="C124" s="167" t="s">
        <v>262</v>
      </c>
      <c r="D124" s="145" t="s">
        <v>259</v>
      </c>
      <c r="E124" s="150">
        <v>4</v>
      </c>
      <c r="F124" s="153"/>
      <c r="G124" s="153">
        <f>E124*F124</f>
        <v>0</v>
      </c>
      <c r="H124" s="153">
        <v>0</v>
      </c>
      <c r="I124" s="153">
        <f>ROUND(E124*H124,2)</f>
        <v>0</v>
      </c>
      <c r="J124" s="153">
        <v>25500</v>
      </c>
      <c r="K124" s="153">
        <f>ROUND(E124*J124,2)</f>
        <v>102000</v>
      </c>
      <c r="L124" s="153">
        <v>21</v>
      </c>
      <c r="M124" s="153">
        <f>G124*(1+L124/100)</f>
        <v>0</v>
      </c>
      <c r="N124" s="145">
        <v>0</v>
      </c>
      <c r="O124" s="145">
        <f>ROUND(E124*N124,5)</f>
        <v>0</v>
      </c>
      <c r="P124" s="145">
        <v>0</v>
      </c>
      <c r="Q124" s="145">
        <f>ROUND(E124*P124,5)</f>
        <v>0</v>
      </c>
      <c r="R124" s="145"/>
      <c r="S124" s="145"/>
      <c r="T124" s="146">
        <v>0</v>
      </c>
      <c r="U124" s="145">
        <f>ROUND(E124*T124,2)</f>
        <v>0</v>
      </c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  <c r="AF124" s="137"/>
      <c r="AG124" s="137"/>
    </row>
    <row r="125" spans="1:33" outlineLevel="1" x14ac:dyDescent="0.2">
      <c r="A125" s="138"/>
      <c r="B125" s="138"/>
      <c r="C125" s="226" t="s">
        <v>263</v>
      </c>
      <c r="D125" s="227"/>
      <c r="E125" s="228"/>
      <c r="F125" s="229"/>
      <c r="G125" s="230"/>
      <c r="H125" s="153"/>
      <c r="I125" s="153"/>
      <c r="J125" s="153"/>
      <c r="K125" s="153"/>
      <c r="L125" s="153"/>
      <c r="M125" s="153"/>
      <c r="N125" s="145"/>
      <c r="O125" s="145"/>
      <c r="P125" s="145"/>
      <c r="Q125" s="145"/>
      <c r="R125" s="145"/>
      <c r="S125" s="145"/>
      <c r="T125" s="146"/>
      <c r="U125" s="145"/>
      <c r="V125" s="137"/>
      <c r="W125" s="137"/>
      <c r="X125" s="137"/>
      <c r="Y125" s="137"/>
      <c r="Z125" s="140" t="str">
        <f>C125</f>
        <v>U=0,9W/m2K, bezpečnostní folie+venkovní roleta</v>
      </c>
      <c r="AA125" s="137"/>
      <c r="AB125" s="137"/>
      <c r="AC125" s="137"/>
      <c r="AD125" s="137"/>
      <c r="AE125" s="137"/>
      <c r="AF125" s="137"/>
      <c r="AG125" s="137"/>
    </row>
    <row r="126" spans="1:33" ht="22.5" outlineLevel="1" x14ac:dyDescent="0.2">
      <c r="A126" s="138">
        <v>58</v>
      </c>
      <c r="B126" s="138" t="s">
        <v>264</v>
      </c>
      <c r="C126" s="167" t="s">
        <v>265</v>
      </c>
      <c r="D126" s="145" t="s">
        <v>259</v>
      </c>
      <c r="E126" s="150">
        <v>4</v>
      </c>
      <c r="F126" s="153"/>
      <c r="G126" s="153">
        <f>E126*F126</f>
        <v>0</v>
      </c>
      <c r="H126" s="153">
        <v>0</v>
      </c>
      <c r="I126" s="153">
        <f>ROUND(E126*H126,2)</f>
        <v>0</v>
      </c>
      <c r="J126" s="153">
        <v>43000</v>
      </c>
      <c r="K126" s="153">
        <f>ROUND(E126*J126,2)</f>
        <v>172000</v>
      </c>
      <c r="L126" s="153">
        <v>21</v>
      </c>
      <c r="M126" s="153">
        <f>G126*(1+L126/100)</f>
        <v>0</v>
      </c>
      <c r="N126" s="145">
        <v>0</v>
      </c>
      <c r="O126" s="145">
        <f>ROUND(E126*N126,5)</f>
        <v>0</v>
      </c>
      <c r="P126" s="145">
        <v>0</v>
      </c>
      <c r="Q126" s="145">
        <f>ROUND(E126*P126,5)</f>
        <v>0</v>
      </c>
      <c r="R126" s="145"/>
      <c r="S126" s="145"/>
      <c r="T126" s="146">
        <v>0</v>
      </c>
      <c r="U126" s="145">
        <f>ROUND(E126*T126,2)</f>
        <v>0</v>
      </c>
      <c r="V126" s="137"/>
      <c r="W126" s="137"/>
      <c r="X126" s="137"/>
      <c r="Y126" s="137"/>
      <c r="Z126" s="137"/>
      <c r="AA126" s="137"/>
      <c r="AB126" s="137"/>
      <c r="AC126" s="137"/>
      <c r="AD126" s="137"/>
      <c r="AE126" s="137"/>
      <c r="AF126" s="137"/>
      <c r="AG126" s="137"/>
    </row>
    <row r="127" spans="1:33" outlineLevel="1" x14ac:dyDescent="0.2">
      <c r="A127" s="138"/>
      <c r="B127" s="138"/>
      <c r="C127" s="226" t="s">
        <v>263</v>
      </c>
      <c r="D127" s="227"/>
      <c r="E127" s="228"/>
      <c r="F127" s="229"/>
      <c r="G127" s="230"/>
      <c r="H127" s="153"/>
      <c r="I127" s="153"/>
      <c r="J127" s="153"/>
      <c r="K127" s="153"/>
      <c r="L127" s="153"/>
      <c r="M127" s="153"/>
      <c r="N127" s="145"/>
      <c r="O127" s="145"/>
      <c r="P127" s="145"/>
      <c r="Q127" s="145"/>
      <c r="R127" s="145"/>
      <c r="S127" s="145"/>
      <c r="T127" s="146"/>
      <c r="U127" s="145"/>
      <c r="V127" s="137"/>
      <c r="W127" s="137"/>
      <c r="X127" s="137"/>
      <c r="Y127" s="137"/>
      <c r="Z127" s="140" t="str">
        <f>C127</f>
        <v>U=0,9W/m2K, bezpečnostní folie+venkovní roleta</v>
      </c>
      <c r="AA127" s="137"/>
      <c r="AB127" s="137"/>
      <c r="AC127" s="137"/>
      <c r="AD127" s="137"/>
      <c r="AE127" s="137"/>
      <c r="AF127" s="137"/>
      <c r="AG127" s="137"/>
    </row>
    <row r="128" spans="1:33" ht="22.5" outlineLevel="1" x14ac:dyDescent="0.2">
      <c r="A128" s="138">
        <v>59</v>
      </c>
      <c r="B128" s="138" t="s">
        <v>266</v>
      </c>
      <c r="C128" s="167" t="s">
        <v>267</v>
      </c>
      <c r="D128" s="145" t="s">
        <v>259</v>
      </c>
      <c r="E128" s="150">
        <v>13</v>
      </c>
      <c r="F128" s="153"/>
      <c r="G128" s="153">
        <f>E128*F128</f>
        <v>0</v>
      </c>
      <c r="H128" s="153">
        <v>0</v>
      </c>
      <c r="I128" s="153">
        <f>ROUND(E128*H128,2)</f>
        <v>0</v>
      </c>
      <c r="J128" s="153">
        <v>48000</v>
      </c>
      <c r="K128" s="153">
        <f>ROUND(E128*J128,2)</f>
        <v>624000</v>
      </c>
      <c r="L128" s="153">
        <v>21</v>
      </c>
      <c r="M128" s="153">
        <f>G128*(1+L128/100)</f>
        <v>0</v>
      </c>
      <c r="N128" s="145">
        <v>0</v>
      </c>
      <c r="O128" s="145">
        <f>ROUND(E128*N128,5)</f>
        <v>0</v>
      </c>
      <c r="P128" s="145">
        <v>0</v>
      </c>
      <c r="Q128" s="145">
        <f>ROUND(E128*P128,5)</f>
        <v>0</v>
      </c>
      <c r="R128" s="145"/>
      <c r="S128" s="145"/>
      <c r="T128" s="146">
        <v>0</v>
      </c>
      <c r="U128" s="145">
        <f>ROUND(E128*T128,2)</f>
        <v>0</v>
      </c>
      <c r="V128" s="137"/>
      <c r="W128" s="137"/>
      <c r="X128" s="137"/>
      <c r="Y128" s="137"/>
      <c r="Z128" s="137"/>
      <c r="AA128" s="137"/>
      <c r="AB128" s="137"/>
      <c r="AC128" s="137"/>
      <c r="AD128" s="137"/>
      <c r="AE128" s="137"/>
      <c r="AF128" s="137"/>
      <c r="AG128" s="137"/>
    </row>
    <row r="129" spans="1:33" outlineLevel="1" x14ac:dyDescent="0.2">
      <c r="A129" s="138"/>
      <c r="B129" s="138"/>
      <c r="C129" s="226" t="s">
        <v>263</v>
      </c>
      <c r="D129" s="227"/>
      <c r="E129" s="228"/>
      <c r="F129" s="229"/>
      <c r="G129" s="230"/>
      <c r="H129" s="153"/>
      <c r="I129" s="153"/>
      <c r="J129" s="153"/>
      <c r="K129" s="153"/>
      <c r="L129" s="153"/>
      <c r="M129" s="153"/>
      <c r="N129" s="145"/>
      <c r="O129" s="145"/>
      <c r="P129" s="145"/>
      <c r="Q129" s="145"/>
      <c r="R129" s="145"/>
      <c r="S129" s="145"/>
      <c r="T129" s="146"/>
      <c r="U129" s="145"/>
      <c r="V129" s="137"/>
      <c r="W129" s="137"/>
      <c r="X129" s="137"/>
      <c r="Y129" s="137"/>
      <c r="Z129" s="140" t="str">
        <f>C129</f>
        <v>U=0,9W/m2K, bezpečnostní folie+venkovní roleta</v>
      </c>
      <c r="AA129" s="137"/>
      <c r="AB129" s="137"/>
      <c r="AC129" s="137"/>
      <c r="AD129" s="137"/>
      <c r="AE129" s="137"/>
      <c r="AF129" s="137"/>
      <c r="AG129" s="137"/>
    </row>
    <row r="130" spans="1:33" ht="22.5" outlineLevel="1" x14ac:dyDescent="0.2">
      <c r="A130" s="138">
        <v>60</v>
      </c>
      <c r="B130" s="138" t="s">
        <v>268</v>
      </c>
      <c r="C130" s="167" t="s">
        <v>269</v>
      </c>
      <c r="D130" s="145" t="s">
        <v>259</v>
      </c>
      <c r="E130" s="150">
        <v>1</v>
      </c>
      <c r="F130" s="153"/>
      <c r="G130" s="153">
        <f>E130*F130</f>
        <v>0</v>
      </c>
      <c r="H130" s="153">
        <v>0</v>
      </c>
      <c r="I130" s="153">
        <f>ROUND(E130*H130,2)</f>
        <v>0</v>
      </c>
      <c r="J130" s="153">
        <v>85000</v>
      </c>
      <c r="K130" s="153">
        <f>ROUND(E130*J130,2)</f>
        <v>85000</v>
      </c>
      <c r="L130" s="153">
        <v>21</v>
      </c>
      <c r="M130" s="153">
        <f>G130*(1+L130/100)</f>
        <v>0</v>
      </c>
      <c r="N130" s="145">
        <v>0</v>
      </c>
      <c r="O130" s="145">
        <f>ROUND(E130*N130,5)</f>
        <v>0</v>
      </c>
      <c r="P130" s="145">
        <v>0</v>
      </c>
      <c r="Q130" s="145">
        <f>ROUND(E130*P130,5)</f>
        <v>0</v>
      </c>
      <c r="R130" s="145"/>
      <c r="S130" s="145"/>
      <c r="T130" s="146">
        <v>0</v>
      </c>
      <c r="U130" s="145">
        <f>ROUND(E130*T130,2)</f>
        <v>0</v>
      </c>
      <c r="V130" s="137"/>
      <c r="W130" s="137"/>
      <c r="X130" s="137"/>
      <c r="Y130" s="137"/>
      <c r="Z130" s="137"/>
      <c r="AA130" s="137"/>
      <c r="AB130" s="137"/>
      <c r="AC130" s="137"/>
      <c r="AD130" s="137"/>
      <c r="AE130" s="137"/>
      <c r="AF130" s="137"/>
      <c r="AG130" s="137"/>
    </row>
    <row r="131" spans="1:33" outlineLevel="1" x14ac:dyDescent="0.2">
      <c r="A131" s="138"/>
      <c r="B131" s="138"/>
      <c r="C131" s="226" t="s">
        <v>270</v>
      </c>
      <c r="D131" s="227"/>
      <c r="E131" s="228"/>
      <c r="F131" s="229"/>
      <c r="G131" s="230"/>
      <c r="H131" s="153"/>
      <c r="I131" s="153"/>
      <c r="J131" s="153"/>
      <c r="K131" s="153"/>
      <c r="L131" s="153"/>
      <c r="M131" s="153"/>
      <c r="N131" s="145"/>
      <c r="O131" s="145"/>
      <c r="P131" s="145"/>
      <c r="Q131" s="145"/>
      <c r="R131" s="145"/>
      <c r="S131" s="145"/>
      <c r="T131" s="146"/>
      <c r="U131" s="145"/>
      <c r="V131" s="137"/>
      <c r="W131" s="137"/>
      <c r="X131" s="137"/>
      <c r="Y131" s="137"/>
      <c r="Z131" s="140" t="str">
        <f>C131</f>
        <v>četně zárubně,zámku a kování,samozavírače a přípravy na EZS , venkovní roleta, bezpečnostní sklo</v>
      </c>
      <c r="AA131" s="137"/>
      <c r="AB131" s="137"/>
      <c r="AC131" s="137"/>
      <c r="AD131" s="137"/>
      <c r="AE131" s="137"/>
      <c r="AF131" s="137"/>
      <c r="AG131" s="137"/>
    </row>
    <row r="132" spans="1:33" outlineLevel="1" x14ac:dyDescent="0.2">
      <c r="A132" s="138">
        <v>61</v>
      </c>
      <c r="B132" s="138" t="s">
        <v>271</v>
      </c>
      <c r="C132" s="167" t="s">
        <v>272</v>
      </c>
      <c r="D132" s="145" t="s">
        <v>0</v>
      </c>
      <c r="E132" s="150">
        <v>10965.9</v>
      </c>
      <c r="F132" s="153"/>
      <c r="G132" s="153">
        <f>E132*F132</f>
        <v>0</v>
      </c>
      <c r="H132" s="153">
        <v>0</v>
      </c>
      <c r="I132" s="153">
        <f>ROUND(E132*H132,2)</f>
        <v>0</v>
      </c>
      <c r="J132" s="153">
        <v>1.2</v>
      </c>
      <c r="K132" s="153">
        <f>ROUND(E132*J132,2)</f>
        <v>13159.08</v>
      </c>
      <c r="L132" s="153">
        <v>21</v>
      </c>
      <c r="M132" s="153">
        <f>G132*(1+L132/100)</f>
        <v>0</v>
      </c>
      <c r="N132" s="145">
        <v>0</v>
      </c>
      <c r="O132" s="145">
        <f>ROUND(E132*N132,5)</f>
        <v>0</v>
      </c>
      <c r="P132" s="145">
        <v>0</v>
      </c>
      <c r="Q132" s="145">
        <f>ROUND(E132*P132,5)</f>
        <v>0</v>
      </c>
      <c r="R132" s="145"/>
      <c r="S132" s="145"/>
      <c r="T132" s="146">
        <v>0</v>
      </c>
      <c r="U132" s="145">
        <f>ROUND(E132*T132,2)</f>
        <v>0</v>
      </c>
      <c r="V132" s="137"/>
      <c r="W132" s="137"/>
      <c r="X132" s="137"/>
      <c r="Y132" s="137"/>
      <c r="Z132" s="137"/>
      <c r="AA132" s="137"/>
      <c r="AB132" s="137"/>
      <c r="AC132" s="137"/>
      <c r="AD132" s="137"/>
      <c r="AE132" s="137"/>
      <c r="AF132" s="137"/>
      <c r="AG132" s="137"/>
    </row>
    <row r="133" spans="1:33" x14ac:dyDescent="0.2">
      <c r="A133" s="139" t="s">
        <v>100</v>
      </c>
      <c r="B133" s="139" t="s">
        <v>76</v>
      </c>
      <c r="C133" s="169" t="s">
        <v>77</v>
      </c>
      <c r="D133" s="148"/>
      <c r="E133" s="152"/>
      <c r="F133" s="154"/>
      <c r="G133" s="154">
        <f>SUM(G134:G135)</f>
        <v>0</v>
      </c>
      <c r="H133" s="154"/>
      <c r="I133" s="154">
        <f>SUM(I134:I135)</f>
        <v>0</v>
      </c>
      <c r="J133" s="154"/>
      <c r="K133" s="154">
        <f>SUM(K134:K135)</f>
        <v>268055</v>
      </c>
      <c r="L133" s="154"/>
      <c r="M133" s="154">
        <f>SUM(M134:M135)</f>
        <v>0</v>
      </c>
      <c r="N133" s="148"/>
      <c r="O133" s="148">
        <f>SUM(O134:O135)</f>
        <v>0</v>
      </c>
      <c r="P133" s="148"/>
      <c r="Q133" s="148">
        <f>SUM(Q134:Q135)</f>
        <v>0</v>
      </c>
      <c r="R133" s="148"/>
      <c r="S133" s="148"/>
      <c r="T133" s="149"/>
      <c r="U133" s="148">
        <f>SUM(U134:U135)</f>
        <v>0</v>
      </c>
    </row>
    <row r="134" spans="1:33" outlineLevel="1" x14ac:dyDescent="0.2">
      <c r="A134" s="138">
        <v>62</v>
      </c>
      <c r="B134" s="138" t="s">
        <v>273</v>
      </c>
      <c r="C134" s="167" t="s">
        <v>279</v>
      </c>
      <c r="D134" s="145" t="s">
        <v>274</v>
      </c>
      <c r="E134" s="150">
        <v>1</v>
      </c>
      <c r="F134" s="153"/>
      <c r="G134" s="153">
        <f>E134*F134</f>
        <v>0</v>
      </c>
      <c r="H134" s="153">
        <v>0</v>
      </c>
      <c r="I134" s="153">
        <f>ROUND(E134*H134,2)</f>
        <v>0</v>
      </c>
      <c r="J134" s="153">
        <v>6164</v>
      </c>
      <c r="K134" s="153">
        <f>ROUND(E134*J134,2)</f>
        <v>6164</v>
      </c>
      <c r="L134" s="153">
        <v>21</v>
      </c>
      <c r="M134" s="153">
        <f>G134*(1+L134/100)</f>
        <v>0</v>
      </c>
      <c r="N134" s="145">
        <v>0</v>
      </c>
      <c r="O134" s="145">
        <f>ROUND(E134*N134,5)</f>
        <v>0</v>
      </c>
      <c r="P134" s="145">
        <v>0</v>
      </c>
      <c r="Q134" s="145">
        <f>ROUND(E134*P134,5)</f>
        <v>0</v>
      </c>
      <c r="R134" s="145"/>
      <c r="S134" s="145"/>
      <c r="T134" s="146">
        <v>0</v>
      </c>
      <c r="U134" s="145">
        <f>ROUND(E134*T134,2)</f>
        <v>0</v>
      </c>
      <c r="V134" s="137"/>
      <c r="W134" s="137"/>
      <c r="X134" s="137"/>
      <c r="Y134" s="137"/>
      <c r="Z134" s="137"/>
      <c r="AA134" s="137"/>
      <c r="AB134" s="137"/>
      <c r="AC134" s="137"/>
      <c r="AD134" s="137"/>
      <c r="AE134" s="137"/>
      <c r="AF134" s="137"/>
      <c r="AG134" s="137"/>
    </row>
    <row r="135" spans="1:33" outlineLevel="1" x14ac:dyDescent="0.2">
      <c r="A135" s="138">
        <v>63</v>
      </c>
      <c r="B135" s="138" t="s">
        <v>275</v>
      </c>
      <c r="C135" s="167" t="s">
        <v>278</v>
      </c>
      <c r="D135" s="145" t="s">
        <v>274</v>
      </c>
      <c r="E135" s="150">
        <v>1</v>
      </c>
      <c r="F135" s="153"/>
      <c r="G135" s="153">
        <f>E135*F135</f>
        <v>0</v>
      </c>
      <c r="H135" s="153">
        <v>0</v>
      </c>
      <c r="I135" s="153">
        <f>ROUND(E135*H135,2)</f>
        <v>0</v>
      </c>
      <c r="J135" s="153">
        <v>261891</v>
      </c>
      <c r="K135" s="153">
        <f>ROUND(E135*J135,2)</f>
        <v>261891</v>
      </c>
      <c r="L135" s="153">
        <v>21</v>
      </c>
      <c r="M135" s="153">
        <f>G135*(1+L135/100)</f>
        <v>0</v>
      </c>
      <c r="N135" s="145">
        <v>0</v>
      </c>
      <c r="O135" s="145">
        <f>ROUND(E135*N135,5)</f>
        <v>0</v>
      </c>
      <c r="P135" s="145">
        <v>0</v>
      </c>
      <c r="Q135" s="145">
        <f>ROUND(E135*P135,5)</f>
        <v>0</v>
      </c>
      <c r="R135" s="145"/>
      <c r="S135" s="145"/>
      <c r="T135" s="146">
        <v>0</v>
      </c>
      <c r="U135" s="145">
        <f>ROUND(E135*T135,2)</f>
        <v>0</v>
      </c>
      <c r="V135" s="137"/>
      <c r="W135" s="137"/>
      <c r="X135" s="137"/>
      <c r="Y135" s="137"/>
      <c r="Z135" s="137"/>
      <c r="AA135" s="137"/>
      <c r="AB135" s="137"/>
      <c r="AC135" s="137"/>
      <c r="AD135" s="137"/>
      <c r="AE135" s="137"/>
      <c r="AF135" s="137"/>
      <c r="AG135" s="137"/>
    </row>
    <row r="136" spans="1:33" x14ac:dyDescent="0.2">
      <c r="A136" s="139" t="s">
        <v>100</v>
      </c>
      <c r="B136" s="139" t="s">
        <v>78</v>
      </c>
      <c r="C136" s="169" t="s">
        <v>26</v>
      </c>
      <c r="D136" s="148"/>
      <c r="E136" s="152"/>
      <c r="F136" s="154"/>
      <c r="G136" s="154">
        <f>SUM(G137)</f>
        <v>0</v>
      </c>
      <c r="H136" s="154"/>
      <c r="I136" s="154">
        <f>SUM(I137:I137)</f>
        <v>0</v>
      </c>
      <c r="J136" s="154"/>
      <c r="K136" s="154">
        <f>SUM(K137:K137)</f>
        <v>54407.94</v>
      </c>
      <c r="L136" s="154"/>
      <c r="M136" s="154">
        <f>SUM(M137:M137)</f>
        <v>0</v>
      </c>
      <c r="N136" s="148"/>
      <c r="O136" s="148">
        <f>SUM(O137:O137)</f>
        <v>0</v>
      </c>
      <c r="P136" s="148"/>
      <c r="Q136" s="148">
        <f>SUM(Q137:Q137)</f>
        <v>0</v>
      </c>
      <c r="R136" s="148"/>
      <c r="S136" s="148"/>
      <c r="T136" s="149"/>
      <c r="U136" s="148">
        <f>SUM(U137:U137)</f>
        <v>0</v>
      </c>
    </row>
    <row r="137" spans="1:33" outlineLevel="1" x14ac:dyDescent="0.2">
      <c r="A137" s="162">
        <v>64</v>
      </c>
      <c r="B137" s="162" t="s">
        <v>273</v>
      </c>
      <c r="C137" s="170" t="s">
        <v>276</v>
      </c>
      <c r="D137" s="163" t="s">
        <v>0</v>
      </c>
      <c r="E137" s="164">
        <v>2</v>
      </c>
      <c r="F137" s="165"/>
      <c r="G137" s="153">
        <f>E137*F137</f>
        <v>0</v>
      </c>
      <c r="H137" s="165">
        <v>0</v>
      </c>
      <c r="I137" s="165">
        <f>ROUND(E137*H137,2)</f>
        <v>0</v>
      </c>
      <c r="J137" s="165">
        <v>27203.97</v>
      </c>
      <c r="K137" s="165">
        <f>ROUND(E137*J137,2)</f>
        <v>54407.94</v>
      </c>
      <c r="L137" s="165">
        <v>21</v>
      </c>
      <c r="M137" s="165">
        <f>G137*(1+L137/100)</f>
        <v>0</v>
      </c>
      <c r="N137" s="163">
        <v>0</v>
      </c>
      <c r="O137" s="163">
        <f>ROUND(E137*N137,5)</f>
        <v>0</v>
      </c>
      <c r="P137" s="163">
        <v>0</v>
      </c>
      <c r="Q137" s="163">
        <f>ROUND(E137*P137,5)</f>
        <v>0</v>
      </c>
      <c r="R137" s="163"/>
      <c r="S137" s="163"/>
      <c r="T137" s="166">
        <v>0</v>
      </c>
      <c r="U137" s="163">
        <f>ROUND(E137*T137,2)</f>
        <v>0</v>
      </c>
      <c r="V137" s="137"/>
      <c r="W137" s="137"/>
      <c r="X137" s="137"/>
      <c r="Y137" s="137"/>
      <c r="Z137" s="137"/>
      <c r="AA137" s="137"/>
      <c r="AB137" s="137"/>
      <c r="AC137" s="137"/>
      <c r="AD137" s="137"/>
      <c r="AE137" s="137"/>
      <c r="AF137" s="137"/>
      <c r="AG137" s="137"/>
    </row>
    <row r="138" spans="1:33" x14ac:dyDescent="0.2">
      <c r="A138" s="4"/>
      <c r="B138" s="5" t="s">
        <v>277</v>
      </c>
      <c r="C138" s="171" t="s">
        <v>277</v>
      </c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</row>
    <row r="139" spans="1:33" x14ac:dyDescent="0.2">
      <c r="C139" s="172"/>
    </row>
  </sheetData>
  <mergeCells count="9">
    <mergeCell ref="C127:G127"/>
    <mergeCell ref="C129:G129"/>
    <mergeCell ref="C131:G131"/>
    <mergeCell ref="A1:G1"/>
    <mergeCell ref="C2:G2"/>
    <mergeCell ref="C3:G3"/>
    <mergeCell ref="C4:G4"/>
    <mergeCell ref="C123:G123"/>
    <mergeCell ref="C125:G125"/>
  </mergeCells>
  <pageMargins left="0.39370078740157499" right="0.19685039370078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33ABA4E-69B4-48A2-B576-BA2D32CDF7FA}"/>
</file>

<file path=customXml/itemProps2.xml><?xml version="1.0" encoding="utf-8"?>
<ds:datastoreItem xmlns:ds="http://schemas.openxmlformats.org/officeDocument/2006/customXml" ds:itemID="{EB11878E-D0FC-4CC0-BEC3-F34739D13E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Marcela Dvořáková</cp:lastModifiedBy>
  <cp:lastPrinted>2024-01-30T12:48:55Z</cp:lastPrinted>
  <dcterms:created xsi:type="dcterms:W3CDTF">2009-04-08T07:15:50Z</dcterms:created>
  <dcterms:modified xsi:type="dcterms:W3CDTF">2024-03-06T15:06:03Z</dcterms:modified>
</cp:coreProperties>
</file>